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inhv\OneDrive\Desktop\Model\"/>
    </mc:Choice>
  </mc:AlternateContent>
  <xr:revisionPtr revIDLastSave="0" documentId="13_ncr:1_{B956DB64-6ACE-4C9C-B177-0AAD2F3D60FB}" xr6:coauthVersionLast="47" xr6:coauthVersionMax="47" xr10:uidLastSave="{00000000-0000-0000-0000-000000000000}"/>
  <bookViews>
    <workbookView xWindow="28800" yWindow="0" windowWidth="28800" windowHeight="15600" activeTab="2" xr2:uid="{45EDAFD7-DDA1-4147-99BA-85A9755C663A}"/>
  </bookViews>
  <sheets>
    <sheet name="DCF" sheetId="1" r:id="rId1"/>
    <sheet name="Comparables" sheetId="4" r:id="rId2"/>
    <sheet name="Financial Statement" sheetId="2" r:id="rId3"/>
    <sheet name="Debt Schedule" sheetId="3" r:id="rId4"/>
    <sheet name="cpupriceproductivitybenchmark" sheetId="9" r:id="rId5"/>
    <sheet name="armmktshare" sheetId="10" r:id="rId6"/>
    <sheet name="passmarkbenchmarkcpu" sheetId="8" r:id="rId7"/>
    <sheet name="passmarkbenchmarkgpu" sheetId="6" r:id="rId8"/>
    <sheet name="pricefetcher" sheetId="7" r:id="rId9"/>
  </sheets>
  <definedNames>
    <definedName name="_xlnm._FilterDatabase" localSheetId="5" hidden="1">armmktshare!$B$2:$B$17</definedName>
    <definedName name="_xlnm._FilterDatabase" localSheetId="4" hidden="1">cpupriceproductivitybenchmark!$B$1:$D$1441</definedName>
    <definedName name="_xlnm._FilterDatabase" localSheetId="6" hidden="1">passmarkbenchmarkcpu!$A$1:$D$1158</definedName>
    <definedName name="_xlnm._FilterDatabase" localSheetId="7" hidden="1">passmarkbenchmarkgpu!$A$1:$D$1637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0" roundtripDataChecksum="IUL5wv2aMnjP7QVQzCPJMCOblL9YVYRMv3bi7PcQvas="/>
    </ext>
  </extLst>
</workbook>
</file>

<file path=xl/calcChain.xml><?xml version="1.0" encoding="utf-8"?>
<calcChain xmlns="http://schemas.openxmlformats.org/spreadsheetml/2006/main">
  <c r="H23" i="1" l="1"/>
  <c r="I23" i="1"/>
  <c r="J23" i="1"/>
  <c r="K23" i="1"/>
  <c r="L23" i="1"/>
  <c r="H21" i="1"/>
  <c r="I21" i="1"/>
  <c r="J21" i="1"/>
  <c r="K21" i="1"/>
  <c r="L21" i="1"/>
  <c r="J74" i="2"/>
  <c r="K74" i="2"/>
  <c r="L74" i="2"/>
  <c r="M74" i="2"/>
  <c r="N74" i="2"/>
  <c r="O74" i="2" s="1"/>
  <c r="P74" i="2" s="1"/>
  <c r="G159" i="2"/>
  <c r="D1158" i="8" l="1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D1441" i="9"/>
  <c r="B1441" i="9"/>
  <c r="D1440" i="9"/>
  <c r="B1440" i="9"/>
  <c r="D1439" i="9"/>
  <c r="B1439" i="9"/>
  <c r="D1438" i="9"/>
  <c r="B1438" i="9"/>
  <c r="D1437" i="9"/>
  <c r="B1437" i="9"/>
  <c r="D1436" i="9"/>
  <c r="B1436" i="9"/>
  <c r="D1435" i="9"/>
  <c r="B1435" i="9"/>
  <c r="D1434" i="9"/>
  <c r="B1434" i="9"/>
  <c r="D1433" i="9"/>
  <c r="B1433" i="9"/>
  <c r="D1432" i="9"/>
  <c r="B1432" i="9"/>
  <c r="D1431" i="9"/>
  <c r="B1431" i="9"/>
  <c r="D1430" i="9"/>
  <c r="B1430" i="9"/>
  <c r="D1428" i="9"/>
  <c r="B1428" i="9"/>
  <c r="D1427" i="9"/>
  <c r="B1427" i="9"/>
  <c r="D1426" i="9"/>
  <c r="B1426" i="9"/>
  <c r="D1425" i="9"/>
  <c r="B1425" i="9"/>
  <c r="D1424" i="9"/>
  <c r="B1424" i="9"/>
  <c r="D1423" i="9"/>
  <c r="B1423" i="9"/>
  <c r="D1422" i="9"/>
  <c r="B1422" i="9"/>
  <c r="D1421" i="9"/>
  <c r="B1421" i="9"/>
  <c r="D1420" i="9"/>
  <c r="B1420" i="9"/>
  <c r="D1419" i="9"/>
  <c r="B1419" i="9"/>
  <c r="D1418" i="9"/>
  <c r="B1418" i="9"/>
  <c r="D1417" i="9"/>
  <c r="B1417" i="9"/>
  <c r="D1416" i="9"/>
  <c r="B1416" i="9"/>
  <c r="D1415" i="9"/>
  <c r="B1415" i="9"/>
  <c r="D1414" i="9"/>
  <c r="B1414" i="9"/>
  <c r="D1413" i="9"/>
  <c r="B1413" i="9"/>
  <c r="D1412" i="9"/>
  <c r="B1412" i="9"/>
  <c r="D1411" i="9"/>
  <c r="B1411" i="9"/>
  <c r="D1409" i="9"/>
  <c r="B1409" i="9"/>
  <c r="D1408" i="9"/>
  <c r="B1408" i="9"/>
  <c r="D1405" i="9"/>
  <c r="B1405" i="9"/>
  <c r="D1404" i="9"/>
  <c r="B1404" i="9"/>
  <c r="D1403" i="9"/>
  <c r="B1403" i="9"/>
  <c r="D1402" i="9"/>
  <c r="B1402" i="9"/>
  <c r="D1401" i="9"/>
  <c r="B1401" i="9"/>
  <c r="D1400" i="9"/>
  <c r="B1400" i="9"/>
  <c r="D1398" i="9"/>
  <c r="B1398" i="9"/>
  <c r="D1397" i="9"/>
  <c r="B1397" i="9"/>
  <c r="D1396" i="9"/>
  <c r="B1396" i="9"/>
  <c r="D1395" i="9"/>
  <c r="B1395" i="9"/>
  <c r="D1394" i="9"/>
  <c r="B1394" i="9"/>
  <c r="D1393" i="9"/>
  <c r="B1393" i="9"/>
  <c r="D1390" i="9"/>
  <c r="B1390" i="9"/>
  <c r="D1389" i="9"/>
  <c r="B1389" i="9"/>
  <c r="D1388" i="9"/>
  <c r="B1388" i="9"/>
  <c r="D1386" i="9"/>
  <c r="B1386" i="9"/>
  <c r="D1385" i="9"/>
  <c r="B1385" i="9"/>
  <c r="D1384" i="9"/>
  <c r="B1384" i="9"/>
  <c r="D1383" i="9"/>
  <c r="B1383" i="9"/>
  <c r="D1382" i="9"/>
  <c r="B1382" i="9"/>
  <c r="D1381" i="9"/>
  <c r="B1381" i="9"/>
  <c r="D1380" i="9"/>
  <c r="B1380" i="9"/>
  <c r="D1378" i="9"/>
  <c r="B1378" i="9"/>
  <c r="D1377" i="9"/>
  <c r="B1377" i="9"/>
  <c r="D1376" i="9"/>
  <c r="B1376" i="9"/>
  <c r="D1375" i="9"/>
  <c r="B1375" i="9"/>
  <c r="D1374" i="9"/>
  <c r="B1374" i="9"/>
  <c r="D1372" i="9"/>
  <c r="B1372" i="9"/>
  <c r="D1371" i="9"/>
  <c r="B1371" i="9"/>
  <c r="D1370" i="9"/>
  <c r="B1370" i="9"/>
  <c r="D1369" i="9"/>
  <c r="B1369" i="9"/>
  <c r="D1367" i="9"/>
  <c r="B1367" i="9"/>
  <c r="D1366" i="9"/>
  <c r="B1366" i="9"/>
  <c r="D1365" i="9"/>
  <c r="B1365" i="9"/>
  <c r="D1364" i="9"/>
  <c r="B1364" i="9"/>
  <c r="D1363" i="9"/>
  <c r="B1363" i="9"/>
  <c r="D1362" i="9"/>
  <c r="B1362" i="9"/>
  <c r="D1360" i="9"/>
  <c r="B1360" i="9"/>
  <c r="D1359" i="9"/>
  <c r="B1359" i="9"/>
  <c r="D1358" i="9"/>
  <c r="B1358" i="9"/>
  <c r="D1356" i="9"/>
  <c r="B1356" i="9"/>
  <c r="D1355" i="9"/>
  <c r="B1355" i="9"/>
  <c r="D1354" i="9"/>
  <c r="B1354" i="9"/>
  <c r="D1352" i="9"/>
  <c r="B1352" i="9"/>
  <c r="D1351" i="9"/>
  <c r="B1351" i="9"/>
  <c r="D1350" i="9"/>
  <c r="B1350" i="9"/>
  <c r="D1349" i="9"/>
  <c r="B1349" i="9"/>
  <c r="D1346" i="9"/>
  <c r="B1346" i="9"/>
  <c r="D1345" i="9"/>
  <c r="B1345" i="9"/>
  <c r="D1344" i="9"/>
  <c r="B1344" i="9"/>
  <c r="D1343" i="9"/>
  <c r="B1343" i="9"/>
  <c r="D1342" i="9"/>
  <c r="B1342" i="9"/>
  <c r="D1341" i="9"/>
  <c r="B1341" i="9"/>
  <c r="D1340" i="9"/>
  <c r="B1340" i="9"/>
  <c r="D1339" i="9"/>
  <c r="B1339" i="9"/>
  <c r="D1338" i="9"/>
  <c r="B1338" i="9"/>
  <c r="D1337" i="9"/>
  <c r="B1337" i="9"/>
  <c r="D1335" i="9"/>
  <c r="B1335" i="9"/>
  <c r="D1334" i="9"/>
  <c r="B1334" i="9"/>
  <c r="D1333" i="9"/>
  <c r="B1333" i="9"/>
  <c r="D1332" i="9"/>
  <c r="B1332" i="9"/>
  <c r="D1331" i="9"/>
  <c r="B1331" i="9"/>
  <c r="D1328" i="9"/>
  <c r="B1328" i="9"/>
  <c r="D1327" i="9"/>
  <c r="B1327" i="9"/>
  <c r="D1324" i="9"/>
  <c r="B1324" i="9"/>
  <c r="D1323" i="9"/>
  <c r="B1323" i="9"/>
  <c r="D1321" i="9"/>
  <c r="B1321" i="9"/>
  <c r="D1320" i="9"/>
  <c r="B1320" i="9"/>
  <c r="D1319" i="9"/>
  <c r="B1319" i="9"/>
  <c r="D1318" i="9"/>
  <c r="B1318" i="9"/>
  <c r="D1317" i="9"/>
  <c r="B1317" i="9"/>
  <c r="D1316" i="9"/>
  <c r="B1316" i="9"/>
  <c r="D1315" i="9"/>
  <c r="B1315" i="9"/>
  <c r="D1314" i="9"/>
  <c r="B1314" i="9"/>
  <c r="D1313" i="9"/>
  <c r="B1313" i="9"/>
  <c r="D1312" i="9"/>
  <c r="B1312" i="9"/>
  <c r="D1311" i="9"/>
  <c r="B1311" i="9"/>
  <c r="D1310" i="9"/>
  <c r="B1310" i="9"/>
  <c r="D1309" i="9"/>
  <c r="B1309" i="9"/>
  <c r="D1307" i="9"/>
  <c r="B1307" i="9"/>
  <c r="D1306" i="9"/>
  <c r="B1306" i="9"/>
  <c r="D1303" i="9"/>
  <c r="B1303" i="9"/>
  <c r="D1302" i="9"/>
  <c r="B1302" i="9"/>
  <c r="D1299" i="9"/>
  <c r="B1299" i="9"/>
  <c r="D1297" i="9"/>
  <c r="B1297" i="9"/>
  <c r="D1296" i="9"/>
  <c r="B1296" i="9"/>
  <c r="D1293" i="9"/>
  <c r="B1293" i="9"/>
  <c r="D1290" i="9"/>
  <c r="B1290" i="9"/>
  <c r="D1289" i="9"/>
  <c r="B1289" i="9"/>
  <c r="D1288" i="9"/>
  <c r="B1288" i="9"/>
  <c r="D1287" i="9"/>
  <c r="B1287" i="9"/>
  <c r="D1286" i="9"/>
  <c r="B1286" i="9"/>
  <c r="D1285" i="9"/>
  <c r="B1285" i="9"/>
  <c r="D1284" i="9"/>
  <c r="B1284" i="9"/>
  <c r="D1282" i="9"/>
  <c r="B1282" i="9"/>
  <c r="D1280" i="9"/>
  <c r="B1280" i="9"/>
  <c r="D1279" i="9"/>
  <c r="B1279" i="9"/>
  <c r="D1277" i="9"/>
  <c r="B1277" i="9"/>
  <c r="D1276" i="9"/>
  <c r="B1276" i="9"/>
  <c r="D1275" i="9"/>
  <c r="B1275" i="9"/>
  <c r="D1274" i="9"/>
  <c r="B1274" i="9"/>
  <c r="D1273" i="9"/>
  <c r="B1273" i="9"/>
  <c r="D1271" i="9"/>
  <c r="B1271" i="9"/>
  <c r="D1270" i="9"/>
  <c r="B1270" i="9"/>
  <c r="D1269" i="9"/>
  <c r="B1269" i="9"/>
  <c r="D1268" i="9"/>
  <c r="B1268" i="9"/>
  <c r="D1267" i="9"/>
  <c r="B1267" i="9"/>
  <c r="D1265" i="9"/>
  <c r="B1265" i="9"/>
  <c r="D1264" i="9"/>
  <c r="B1264" i="9"/>
  <c r="D1263" i="9"/>
  <c r="B1263" i="9"/>
  <c r="D1261" i="9"/>
  <c r="B1261" i="9"/>
  <c r="D1260" i="9"/>
  <c r="B1260" i="9"/>
  <c r="D1257" i="9"/>
  <c r="B1257" i="9"/>
  <c r="D1253" i="9"/>
  <c r="B1253" i="9"/>
  <c r="D1252" i="9"/>
  <c r="B1252" i="9"/>
  <c r="D1248" i="9"/>
  <c r="B1248" i="9"/>
  <c r="D1246" i="9"/>
  <c r="B1246" i="9"/>
  <c r="D1243" i="9"/>
  <c r="B1243" i="9"/>
  <c r="D1242" i="9"/>
  <c r="B1242" i="9"/>
  <c r="D1241" i="9"/>
  <c r="B1241" i="9"/>
  <c r="D1240" i="9"/>
  <c r="B1240" i="9"/>
  <c r="D1238" i="9"/>
  <c r="B1238" i="9"/>
  <c r="D1237" i="9"/>
  <c r="B1237" i="9"/>
  <c r="D1236" i="9"/>
  <c r="B1236" i="9"/>
  <c r="D1233" i="9"/>
  <c r="B1233" i="9"/>
  <c r="D1232" i="9"/>
  <c r="B1232" i="9"/>
  <c r="D1231" i="9"/>
  <c r="B1231" i="9"/>
  <c r="D1230" i="9"/>
  <c r="B1230" i="9"/>
  <c r="D1229" i="9"/>
  <c r="B1229" i="9"/>
  <c r="D1228" i="9"/>
  <c r="B1228" i="9"/>
  <c r="D1227" i="9"/>
  <c r="B1227" i="9"/>
  <c r="D1226" i="9"/>
  <c r="B1226" i="9"/>
  <c r="D1224" i="9"/>
  <c r="B1224" i="9"/>
  <c r="D1223" i="9"/>
  <c r="B1223" i="9"/>
  <c r="D1218" i="9"/>
  <c r="B1218" i="9"/>
  <c r="D1217" i="9"/>
  <c r="B1217" i="9"/>
  <c r="D1216" i="9"/>
  <c r="B1216" i="9"/>
  <c r="D1215" i="9"/>
  <c r="B1215" i="9"/>
  <c r="D1214" i="9"/>
  <c r="B1214" i="9"/>
  <c r="D1213" i="9"/>
  <c r="B1213" i="9"/>
  <c r="D1210" i="9"/>
  <c r="B1210" i="9"/>
  <c r="D1208" i="9"/>
  <c r="B1208" i="9"/>
  <c r="D1206" i="9"/>
  <c r="B1206" i="9"/>
  <c r="D1205" i="9"/>
  <c r="B1205" i="9"/>
  <c r="D1204" i="9"/>
  <c r="B1204" i="9"/>
  <c r="D1203" i="9"/>
  <c r="B1203" i="9"/>
  <c r="D1202" i="9"/>
  <c r="B1202" i="9"/>
  <c r="D1201" i="9"/>
  <c r="B1201" i="9"/>
  <c r="D1200" i="9"/>
  <c r="B1200" i="9"/>
  <c r="D1198" i="9"/>
  <c r="B1198" i="9"/>
  <c r="D1196" i="9"/>
  <c r="B1196" i="9"/>
  <c r="D1194" i="9"/>
  <c r="B1194" i="9"/>
  <c r="D1187" i="9"/>
  <c r="B1187" i="9"/>
  <c r="D1186" i="9"/>
  <c r="B1186" i="9"/>
  <c r="D1185" i="9"/>
  <c r="B1185" i="9"/>
  <c r="D1183" i="9"/>
  <c r="B1183" i="9"/>
  <c r="D1182" i="9"/>
  <c r="B1182" i="9"/>
  <c r="D1181" i="9"/>
  <c r="B1181" i="9"/>
  <c r="D1180" i="9"/>
  <c r="B1180" i="9"/>
  <c r="D1178" i="9"/>
  <c r="B1178" i="9"/>
  <c r="D1177" i="9"/>
  <c r="B1177" i="9"/>
  <c r="D1173" i="9"/>
  <c r="B1173" i="9"/>
  <c r="D1171" i="9"/>
  <c r="B1171" i="9"/>
  <c r="D1170" i="9"/>
  <c r="B1170" i="9"/>
  <c r="D1168" i="9"/>
  <c r="B1168" i="9"/>
  <c r="D1167" i="9"/>
  <c r="B1167" i="9"/>
  <c r="D1166" i="9"/>
  <c r="B1166" i="9"/>
  <c r="D1165" i="9"/>
  <c r="B1165" i="9"/>
  <c r="D1164" i="9"/>
  <c r="B1164" i="9"/>
  <c r="D1163" i="9"/>
  <c r="B1163" i="9"/>
  <c r="D1162" i="9"/>
  <c r="B1162" i="9"/>
  <c r="D1159" i="9"/>
  <c r="B1159" i="9"/>
  <c r="D1158" i="9"/>
  <c r="B1158" i="9"/>
  <c r="D1156" i="9"/>
  <c r="B1156" i="9"/>
  <c r="D1155" i="9"/>
  <c r="B1155" i="9"/>
  <c r="D1154" i="9"/>
  <c r="B1154" i="9"/>
  <c r="D1153" i="9"/>
  <c r="B1153" i="9"/>
  <c r="D1152" i="9"/>
  <c r="B1152" i="9"/>
  <c r="D1150" i="9"/>
  <c r="B1150" i="9"/>
  <c r="D1148" i="9"/>
  <c r="B1148" i="9"/>
  <c r="D1147" i="9"/>
  <c r="B1147" i="9"/>
  <c r="D1144" i="9"/>
  <c r="B1144" i="9"/>
  <c r="D1142" i="9"/>
  <c r="B1142" i="9"/>
  <c r="D1141" i="9"/>
  <c r="B1141" i="9"/>
  <c r="D1140" i="9"/>
  <c r="B1140" i="9"/>
  <c r="D1139" i="9"/>
  <c r="B1139" i="9"/>
  <c r="D1135" i="9"/>
  <c r="B1135" i="9"/>
  <c r="D1134" i="9"/>
  <c r="B1134" i="9"/>
  <c r="D1130" i="9"/>
  <c r="B1130" i="9"/>
  <c r="D1128" i="9"/>
  <c r="B1128" i="9"/>
  <c r="D1127" i="9"/>
  <c r="B1127" i="9"/>
  <c r="D1126" i="9"/>
  <c r="B1126" i="9"/>
  <c r="D1122" i="9"/>
  <c r="B1122" i="9"/>
  <c r="D1121" i="9"/>
  <c r="B1121" i="9"/>
  <c r="D1119" i="9"/>
  <c r="B1119" i="9"/>
  <c r="D1118" i="9"/>
  <c r="B1118" i="9"/>
  <c r="D1116" i="9"/>
  <c r="B1116" i="9"/>
  <c r="D1115" i="9"/>
  <c r="B1115" i="9"/>
  <c r="D1114" i="9"/>
  <c r="B1114" i="9"/>
  <c r="D1113" i="9"/>
  <c r="B1113" i="9"/>
  <c r="D1112" i="9"/>
  <c r="B1112" i="9"/>
  <c r="D1107" i="9"/>
  <c r="B1107" i="9"/>
  <c r="D1104" i="9"/>
  <c r="B1104" i="9"/>
  <c r="D1103" i="9"/>
  <c r="B1103" i="9"/>
  <c r="D1102" i="9"/>
  <c r="B1102" i="9"/>
  <c r="D1101" i="9"/>
  <c r="B1101" i="9"/>
  <c r="D1100" i="9"/>
  <c r="B1100" i="9"/>
  <c r="D1097" i="9"/>
  <c r="B1097" i="9"/>
  <c r="D1095" i="9"/>
  <c r="B1095" i="9"/>
  <c r="D1094" i="9"/>
  <c r="B1094" i="9"/>
  <c r="D1089" i="9"/>
  <c r="B1089" i="9"/>
  <c r="D1086" i="9"/>
  <c r="B1086" i="9"/>
  <c r="D1085" i="9"/>
  <c r="B1085" i="9"/>
  <c r="D1084" i="9"/>
  <c r="B1084" i="9"/>
  <c r="D1083" i="9"/>
  <c r="B1083" i="9"/>
  <c r="D1081" i="9"/>
  <c r="B1081" i="9"/>
  <c r="D1080" i="9"/>
  <c r="B1080" i="9"/>
  <c r="D1075" i="9"/>
  <c r="B1075" i="9"/>
  <c r="D1074" i="9"/>
  <c r="B1074" i="9"/>
  <c r="D1073" i="9"/>
  <c r="B1073" i="9"/>
  <c r="D1071" i="9"/>
  <c r="B1071" i="9"/>
  <c r="D1069" i="9"/>
  <c r="B1069" i="9"/>
  <c r="D1067" i="9"/>
  <c r="B1067" i="9"/>
  <c r="D1065" i="9"/>
  <c r="B1065" i="9"/>
  <c r="D1064" i="9"/>
  <c r="B1064" i="9"/>
  <c r="D1061" i="9"/>
  <c r="B1061" i="9"/>
  <c r="D1058" i="9"/>
  <c r="B1058" i="9"/>
  <c r="D1056" i="9"/>
  <c r="B1056" i="9"/>
  <c r="D1055" i="9"/>
  <c r="B1055" i="9"/>
  <c r="D1054" i="9"/>
  <c r="B1054" i="9"/>
  <c r="D1053" i="9"/>
  <c r="B1053" i="9"/>
  <c r="D1052" i="9"/>
  <c r="B1052" i="9"/>
  <c r="D1051" i="9"/>
  <c r="B1051" i="9"/>
  <c r="D1050" i="9"/>
  <c r="B1050" i="9"/>
  <c r="D1049" i="9"/>
  <c r="B1049" i="9"/>
  <c r="D1048" i="9"/>
  <c r="B1048" i="9"/>
  <c r="D1047" i="9"/>
  <c r="B1047" i="9"/>
  <c r="D1046" i="9"/>
  <c r="B1046" i="9"/>
  <c r="D1043" i="9"/>
  <c r="B1043" i="9"/>
  <c r="D1042" i="9"/>
  <c r="B1042" i="9"/>
  <c r="D1041" i="9"/>
  <c r="B1041" i="9"/>
  <c r="D1040" i="9"/>
  <c r="B1040" i="9"/>
  <c r="D1039" i="9"/>
  <c r="B1039" i="9"/>
  <c r="D1038" i="9"/>
  <c r="B1038" i="9"/>
  <c r="D1037" i="9"/>
  <c r="B1037" i="9"/>
  <c r="D1035" i="9"/>
  <c r="B1035" i="9"/>
  <c r="D1034" i="9"/>
  <c r="B1034" i="9"/>
  <c r="D1033" i="9"/>
  <c r="B1033" i="9"/>
  <c r="D1032" i="9"/>
  <c r="B1032" i="9"/>
  <c r="D1031" i="9"/>
  <c r="B1031" i="9"/>
  <c r="D1030" i="9"/>
  <c r="B1030" i="9"/>
  <c r="D1029" i="9"/>
  <c r="B1029" i="9"/>
  <c r="D1028" i="9"/>
  <c r="B1028" i="9"/>
  <c r="D1027" i="9"/>
  <c r="B1027" i="9"/>
  <c r="D1025" i="9"/>
  <c r="B1025" i="9"/>
  <c r="D1023" i="9"/>
  <c r="B1023" i="9"/>
  <c r="D1022" i="9"/>
  <c r="B1022" i="9"/>
  <c r="D1020" i="9"/>
  <c r="B1020" i="9"/>
  <c r="D1019" i="9"/>
  <c r="B1019" i="9"/>
  <c r="D1017" i="9"/>
  <c r="B1017" i="9"/>
  <c r="D1015" i="9"/>
  <c r="B1015" i="9"/>
  <c r="D1013" i="9"/>
  <c r="B1013" i="9"/>
  <c r="D1011" i="9"/>
  <c r="B1011" i="9"/>
  <c r="D1010" i="9"/>
  <c r="B1010" i="9"/>
  <c r="D1009" i="9"/>
  <c r="B1009" i="9"/>
  <c r="D1008" i="9"/>
  <c r="B1008" i="9"/>
  <c r="D1007" i="9"/>
  <c r="B1007" i="9"/>
  <c r="D1006" i="9"/>
  <c r="B1006" i="9"/>
  <c r="D1005" i="9"/>
  <c r="B1005" i="9"/>
  <c r="D1004" i="9"/>
  <c r="B1004" i="9"/>
  <c r="D1003" i="9"/>
  <c r="B1003" i="9"/>
  <c r="D1001" i="9"/>
  <c r="B1001" i="9"/>
  <c r="D1000" i="9"/>
  <c r="B1000" i="9"/>
  <c r="D999" i="9"/>
  <c r="B999" i="9"/>
  <c r="D998" i="9"/>
  <c r="B998" i="9"/>
  <c r="D995" i="9"/>
  <c r="B995" i="9"/>
  <c r="D993" i="9"/>
  <c r="B993" i="9"/>
  <c r="D992" i="9"/>
  <c r="B992" i="9"/>
  <c r="D991" i="9"/>
  <c r="B991" i="9"/>
  <c r="D988" i="9"/>
  <c r="B988" i="9"/>
  <c r="D987" i="9"/>
  <c r="B987" i="9"/>
  <c r="D984" i="9"/>
  <c r="B984" i="9"/>
  <c r="D981" i="9"/>
  <c r="B981" i="9"/>
  <c r="D979" i="9"/>
  <c r="B979" i="9"/>
  <c r="D978" i="9"/>
  <c r="B978" i="9"/>
  <c r="D977" i="9"/>
  <c r="B977" i="9"/>
  <c r="D976" i="9"/>
  <c r="B976" i="9"/>
  <c r="D975" i="9"/>
  <c r="B975" i="9"/>
  <c r="D974" i="9"/>
  <c r="B974" i="9"/>
  <c r="D973" i="9"/>
  <c r="B973" i="9"/>
  <c r="D972" i="9"/>
  <c r="B972" i="9"/>
  <c r="D970" i="9"/>
  <c r="B970" i="9"/>
  <c r="D969" i="9"/>
  <c r="B969" i="9"/>
  <c r="D967" i="9"/>
  <c r="B967" i="9"/>
  <c r="D966" i="9"/>
  <c r="B966" i="9"/>
  <c r="D965" i="9"/>
  <c r="B965" i="9"/>
  <c r="D964" i="9"/>
  <c r="B964" i="9"/>
  <c r="D963" i="9"/>
  <c r="B963" i="9"/>
  <c r="D960" i="9"/>
  <c r="B960" i="9"/>
  <c r="D959" i="9"/>
  <c r="B959" i="9"/>
  <c r="D957" i="9"/>
  <c r="B957" i="9"/>
  <c r="D956" i="9"/>
  <c r="B956" i="9"/>
  <c r="D955" i="9"/>
  <c r="B955" i="9"/>
  <c r="D954" i="9"/>
  <c r="B954" i="9"/>
  <c r="D953" i="9"/>
  <c r="B953" i="9"/>
  <c r="D952" i="9"/>
  <c r="B952" i="9"/>
  <c r="D950" i="9"/>
  <c r="B950" i="9"/>
  <c r="D949" i="9"/>
  <c r="B949" i="9"/>
  <c r="D948" i="9"/>
  <c r="B948" i="9"/>
  <c r="D947" i="9"/>
  <c r="B947" i="9"/>
  <c r="D946" i="9"/>
  <c r="B946" i="9"/>
  <c r="D945" i="9"/>
  <c r="B945" i="9"/>
  <c r="D944" i="9"/>
  <c r="B944" i="9"/>
  <c r="D943" i="9"/>
  <c r="B943" i="9"/>
  <c r="D942" i="9"/>
  <c r="B942" i="9"/>
  <c r="D941" i="9"/>
  <c r="B941" i="9"/>
  <c r="D940" i="9"/>
  <c r="B940" i="9"/>
  <c r="D939" i="9"/>
  <c r="B939" i="9"/>
  <c r="D938" i="9"/>
  <c r="B938" i="9"/>
  <c r="D937" i="9"/>
  <c r="B937" i="9"/>
  <c r="D934" i="9"/>
  <c r="B934" i="9"/>
  <c r="D933" i="9"/>
  <c r="B933" i="9"/>
  <c r="D932" i="9"/>
  <c r="B932" i="9"/>
  <c r="D930" i="9"/>
  <c r="B930" i="9"/>
  <c r="D928" i="9"/>
  <c r="B928" i="9"/>
  <c r="D927" i="9"/>
  <c r="B927" i="9"/>
  <c r="D924" i="9"/>
  <c r="B924" i="9"/>
  <c r="D923" i="9"/>
  <c r="B923" i="9"/>
  <c r="D922" i="9"/>
  <c r="B922" i="9"/>
  <c r="D920" i="9"/>
  <c r="B920" i="9"/>
  <c r="D918" i="9"/>
  <c r="B918" i="9"/>
  <c r="D915" i="9"/>
  <c r="B915" i="9"/>
  <c r="D914" i="9"/>
  <c r="B914" i="9"/>
  <c r="D913" i="9"/>
  <c r="B913" i="9"/>
  <c r="D912" i="9"/>
  <c r="B912" i="9"/>
  <c r="D908" i="9"/>
  <c r="B908" i="9"/>
  <c r="D907" i="9"/>
  <c r="B907" i="9"/>
  <c r="D906" i="9"/>
  <c r="B906" i="9"/>
  <c r="D905" i="9"/>
  <c r="B905" i="9"/>
  <c r="D902" i="9"/>
  <c r="B902" i="9"/>
  <c r="D899" i="9"/>
  <c r="B899" i="9"/>
  <c r="D898" i="9"/>
  <c r="B898" i="9"/>
  <c r="D894" i="9"/>
  <c r="B894" i="9"/>
  <c r="D893" i="9"/>
  <c r="B893" i="9"/>
  <c r="D891" i="9"/>
  <c r="B891" i="9"/>
  <c r="D890" i="9"/>
  <c r="B890" i="9"/>
  <c r="D889" i="9"/>
  <c r="B889" i="9"/>
  <c r="D888" i="9"/>
  <c r="B888" i="9"/>
  <c r="D886" i="9"/>
  <c r="B886" i="9"/>
  <c r="D881" i="9"/>
  <c r="B881" i="9"/>
  <c r="D878" i="9"/>
  <c r="B878" i="9"/>
  <c r="D877" i="9"/>
  <c r="B877" i="9"/>
  <c r="D874" i="9"/>
  <c r="B874" i="9"/>
  <c r="D873" i="9"/>
  <c r="B873" i="9"/>
  <c r="D872" i="9"/>
  <c r="B872" i="9"/>
  <c r="D871" i="9"/>
  <c r="B871" i="9"/>
  <c r="D867" i="9"/>
  <c r="B867" i="9"/>
  <c r="D866" i="9"/>
  <c r="B866" i="9"/>
  <c r="D864" i="9"/>
  <c r="B864" i="9"/>
  <c r="D863" i="9"/>
  <c r="B863" i="9"/>
  <c r="D860" i="9"/>
  <c r="B860" i="9"/>
  <c r="D859" i="9"/>
  <c r="B859" i="9"/>
  <c r="D858" i="9"/>
  <c r="B858" i="9"/>
  <c r="D856" i="9"/>
  <c r="B856" i="9"/>
  <c r="D853" i="9"/>
  <c r="B853" i="9"/>
  <c r="D850" i="9"/>
  <c r="B850" i="9"/>
  <c r="D849" i="9"/>
  <c r="B849" i="9"/>
  <c r="D848" i="9"/>
  <c r="B848" i="9"/>
  <c r="D847" i="9"/>
  <c r="B847" i="9"/>
  <c r="D846" i="9"/>
  <c r="B846" i="9"/>
  <c r="D840" i="9"/>
  <c r="B840" i="9"/>
  <c r="D839" i="9"/>
  <c r="B839" i="9"/>
  <c r="D837" i="9"/>
  <c r="B837" i="9"/>
  <c r="D835" i="9"/>
  <c r="B835" i="9"/>
  <c r="D833" i="9"/>
  <c r="B833" i="9"/>
  <c r="D832" i="9"/>
  <c r="B832" i="9"/>
  <c r="D831" i="9"/>
  <c r="B831" i="9"/>
  <c r="D830" i="9"/>
  <c r="B830" i="9"/>
  <c r="D825" i="9"/>
  <c r="B825" i="9"/>
  <c r="D822" i="9"/>
  <c r="B822" i="9"/>
  <c r="D821" i="9"/>
  <c r="B821" i="9"/>
  <c r="D820" i="9"/>
  <c r="B820" i="9"/>
  <c r="D819" i="9"/>
  <c r="B819" i="9"/>
  <c r="D817" i="9"/>
  <c r="B817" i="9"/>
  <c r="D814" i="9"/>
  <c r="B814" i="9"/>
  <c r="D813" i="9"/>
  <c r="B813" i="9"/>
  <c r="D812" i="9"/>
  <c r="B812" i="9"/>
  <c r="D811" i="9"/>
  <c r="B811" i="9"/>
  <c r="D810" i="9"/>
  <c r="B810" i="9"/>
  <c r="D807" i="9"/>
  <c r="B807" i="9"/>
  <c r="D804" i="9"/>
  <c r="B804" i="9"/>
  <c r="D803" i="9"/>
  <c r="B803" i="9"/>
  <c r="D802" i="9"/>
  <c r="B802" i="9"/>
  <c r="D800" i="9"/>
  <c r="B800" i="9"/>
  <c r="D797" i="9"/>
  <c r="B797" i="9"/>
  <c r="D789" i="9"/>
  <c r="B789" i="9"/>
  <c r="D788" i="9"/>
  <c r="B788" i="9"/>
  <c r="D787" i="9"/>
  <c r="B787" i="9"/>
  <c r="D784" i="9"/>
  <c r="B784" i="9"/>
  <c r="D783" i="9"/>
  <c r="B783" i="9"/>
  <c r="D780" i="9"/>
  <c r="B780" i="9"/>
  <c r="D779" i="9"/>
  <c r="B779" i="9"/>
  <c r="D777" i="9"/>
  <c r="B777" i="9"/>
  <c r="D773" i="9"/>
  <c r="B773" i="9"/>
  <c r="D772" i="9"/>
  <c r="B772" i="9"/>
  <c r="D770" i="9"/>
  <c r="B770" i="9"/>
  <c r="D768" i="9"/>
  <c r="B768" i="9"/>
  <c r="D767" i="9"/>
  <c r="B767" i="9"/>
  <c r="D765" i="9"/>
  <c r="B765" i="9"/>
  <c r="D763" i="9"/>
  <c r="B763" i="9"/>
  <c r="D762" i="9"/>
  <c r="B762" i="9"/>
  <c r="D761" i="9"/>
  <c r="B761" i="9"/>
  <c r="D760" i="9"/>
  <c r="B760" i="9"/>
  <c r="D759" i="9"/>
  <c r="B759" i="9"/>
  <c r="D758" i="9"/>
  <c r="B758" i="9"/>
  <c r="D754" i="9"/>
  <c r="B754" i="9"/>
  <c r="D750" i="9"/>
  <c r="B750" i="9"/>
  <c r="D748" i="9"/>
  <c r="B748" i="9"/>
  <c r="D746" i="9"/>
  <c r="B746" i="9"/>
  <c r="D744" i="9"/>
  <c r="B744" i="9"/>
  <c r="D742" i="9"/>
  <c r="B742" i="9"/>
  <c r="D741" i="9"/>
  <c r="B741" i="9"/>
  <c r="D739" i="9"/>
  <c r="B739" i="9"/>
  <c r="D738" i="9"/>
  <c r="B738" i="9"/>
  <c r="D736" i="9"/>
  <c r="B736" i="9"/>
  <c r="D735" i="9"/>
  <c r="B735" i="9"/>
  <c r="D732" i="9"/>
  <c r="B732" i="9"/>
  <c r="D731" i="9"/>
  <c r="B731" i="9"/>
  <c r="D730" i="9"/>
  <c r="B730" i="9"/>
  <c r="D723" i="9"/>
  <c r="B723" i="9"/>
  <c r="D719" i="9"/>
  <c r="B719" i="9"/>
  <c r="D718" i="9"/>
  <c r="B718" i="9"/>
  <c r="D717" i="9"/>
  <c r="B717" i="9"/>
  <c r="D716" i="9"/>
  <c r="B716" i="9"/>
  <c r="D715" i="9"/>
  <c r="B715" i="9"/>
  <c r="D713" i="9"/>
  <c r="B713" i="9"/>
  <c r="D712" i="9"/>
  <c r="B712" i="9"/>
  <c r="D711" i="9"/>
  <c r="B711" i="9"/>
  <c r="D710" i="9"/>
  <c r="B710" i="9"/>
  <c r="D709" i="9"/>
  <c r="B709" i="9"/>
  <c r="D708" i="9"/>
  <c r="B708" i="9"/>
  <c r="D707" i="9"/>
  <c r="B707" i="9"/>
  <c r="D705" i="9"/>
  <c r="B705" i="9"/>
  <c r="D704" i="9"/>
  <c r="B704" i="9"/>
  <c r="D699" i="9"/>
  <c r="B699" i="9"/>
  <c r="D698" i="9"/>
  <c r="B698" i="9"/>
  <c r="D697" i="9"/>
  <c r="B697" i="9"/>
  <c r="D693" i="9"/>
  <c r="B693" i="9"/>
  <c r="D690" i="9"/>
  <c r="B690" i="9"/>
  <c r="D689" i="9"/>
  <c r="B689" i="9"/>
  <c r="D687" i="9"/>
  <c r="B687" i="9"/>
  <c r="D686" i="9"/>
  <c r="B686" i="9"/>
  <c r="D685" i="9"/>
  <c r="B685" i="9"/>
  <c r="D683" i="9"/>
  <c r="B683" i="9"/>
  <c r="D682" i="9"/>
  <c r="B682" i="9"/>
  <c r="D681" i="9"/>
  <c r="B681" i="9"/>
  <c r="D680" i="9"/>
  <c r="B680" i="9"/>
  <c r="D679" i="9"/>
  <c r="B679" i="9"/>
  <c r="D677" i="9"/>
  <c r="B677" i="9"/>
  <c r="D676" i="9"/>
  <c r="B676" i="9"/>
  <c r="D671" i="9"/>
  <c r="B671" i="9"/>
  <c r="D670" i="9"/>
  <c r="B670" i="9"/>
  <c r="D669" i="9"/>
  <c r="B669" i="9"/>
  <c r="D665" i="9"/>
  <c r="B665" i="9"/>
  <c r="D662" i="9"/>
  <c r="B662" i="9"/>
  <c r="D660" i="9"/>
  <c r="B660" i="9"/>
  <c r="D659" i="9"/>
  <c r="B659" i="9"/>
  <c r="D657" i="9"/>
  <c r="B657" i="9"/>
  <c r="D654" i="9"/>
  <c r="B654" i="9"/>
  <c r="D652" i="9"/>
  <c r="B652" i="9"/>
  <c r="D650" i="9"/>
  <c r="B650" i="9"/>
  <c r="D649" i="9"/>
  <c r="B649" i="9"/>
  <c r="D648" i="9"/>
  <c r="B648" i="9"/>
  <c r="D647" i="9"/>
  <c r="B647" i="9"/>
  <c r="D646" i="9"/>
  <c r="B646" i="9"/>
  <c r="D644" i="9"/>
  <c r="B644" i="9"/>
  <c r="D642" i="9"/>
  <c r="B642" i="9"/>
  <c r="D640" i="9"/>
  <c r="B640" i="9"/>
  <c r="D639" i="9"/>
  <c r="B639" i="9"/>
  <c r="D635" i="9"/>
  <c r="B635" i="9"/>
  <c r="D633" i="9"/>
  <c r="B633" i="9"/>
  <c r="D629" i="9"/>
  <c r="B629" i="9"/>
  <c r="D628" i="9"/>
  <c r="B628" i="9"/>
  <c r="D627" i="9"/>
  <c r="B627" i="9"/>
  <c r="D625" i="9"/>
  <c r="B625" i="9"/>
  <c r="D619" i="9"/>
  <c r="B619" i="9"/>
  <c r="D617" i="9"/>
  <c r="B617" i="9"/>
  <c r="D616" i="9"/>
  <c r="B616" i="9"/>
  <c r="D614" i="9"/>
  <c r="B614" i="9"/>
  <c r="D613" i="9"/>
  <c r="B613" i="9"/>
  <c r="D612" i="9"/>
  <c r="B612" i="9"/>
  <c r="D611" i="9"/>
  <c r="B611" i="9"/>
  <c r="D610" i="9"/>
  <c r="B610" i="9"/>
  <c r="D609" i="9"/>
  <c r="B609" i="9"/>
  <c r="D608" i="9"/>
  <c r="B608" i="9"/>
  <c r="D598" i="9"/>
  <c r="B598" i="9"/>
  <c r="D597" i="9"/>
  <c r="B597" i="9"/>
  <c r="D594" i="9"/>
  <c r="B594" i="9"/>
  <c r="D593" i="9"/>
  <c r="B593" i="9"/>
  <c r="D591" i="9"/>
  <c r="B591" i="9"/>
  <c r="D590" i="9"/>
  <c r="B590" i="9"/>
  <c r="D588" i="9"/>
  <c r="B588" i="9"/>
  <c r="D587" i="9"/>
  <c r="B587" i="9"/>
  <c r="D586" i="9"/>
  <c r="B586" i="9"/>
  <c r="D584" i="9"/>
  <c r="B584" i="9"/>
  <c r="D583" i="9"/>
  <c r="B583" i="9"/>
  <c r="D580" i="9"/>
  <c r="B580" i="9"/>
  <c r="D578" i="9"/>
  <c r="B578" i="9"/>
  <c r="D574" i="9"/>
  <c r="B574" i="9"/>
  <c r="D572" i="9"/>
  <c r="B572" i="9"/>
  <c r="D570" i="9"/>
  <c r="B570" i="9"/>
  <c r="D569" i="9"/>
  <c r="B569" i="9"/>
  <c r="D568" i="9"/>
  <c r="B568" i="9"/>
  <c r="D564" i="9"/>
  <c r="B564" i="9"/>
  <c r="D562" i="9"/>
  <c r="B562" i="9"/>
  <c r="D561" i="9"/>
  <c r="B561" i="9"/>
  <c r="D560" i="9"/>
  <c r="B560" i="9"/>
  <c r="D557" i="9"/>
  <c r="B557" i="9"/>
  <c r="D556" i="9"/>
  <c r="B556" i="9"/>
  <c r="D552" i="9"/>
  <c r="B552" i="9"/>
  <c r="D549" i="9"/>
  <c r="B549" i="9"/>
  <c r="D547" i="9"/>
  <c r="B547" i="9"/>
  <c r="D545" i="9"/>
  <c r="B545" i="9"/>
  <c r="D542" i="9"/>
  <c r="B542" i="9"/>
  <c r="D541" i="9"/>
  <c r="B541" i="9"/>
  <c r="D537" i="9"/>
  <c r="B537" i="9"/>
  <c r="D535" i="9"/>
  <c r="B535" i="9"/>
  <c r="D534" i="9"/>
  <c r="B534" i="9"/>
  <c r="D532" i="9"/>
  <c r="B532" i="9"/>
  <c r="D528" i="9"/>
  <c r="B528" i="9"/>
  <c r="D526" i="9"/>
  <c r="B526" i="9"/>
  <c r="D520" i="9"/>
  <c r="B520" i="9"/>
  <c r="D519" i="9"/>
  <c r="B519" i="9"/>
  <c r="D516" i="9"/>
  <c r="B516" i="9"/>
  <c r="D515" i="9"/>
  <c r="B515" i="9"/>
  <c r="D514" i="9"/>
  <c r="B514" i="9"/>
  <c r="D513" i="9"/>
  <c r="B513" i="9"/>
  <c r="D512" i="9"/>
  <c r="B512" i="9"/>
  <c r="D510" i="9"/>
  <c r="B510" i="9"/>
  <c r="D506" i="9"/>
  <c r="B506" i="9"/>
  <c r="D504" i="9"/>
  <c r="B504" i="9"/>
  <c r="D501" i="9"/>
  <c r="B501" i="9"/>
  <c r="D500" i="9"/>
  <c r="B500" i="9"/>
  <c r="D499" i="9"/>
  <c r="B499" i="9"/>
  <c r="D497" i="9"/>
  <c r="B497" i="9"/>
  <c r="D496" i="9"/>
  <c r="B496" i="9"/>
  <c r="D495" i="9"/>
  <c r="B495" i="9"/>
  <c r="D492" i="9"/>
  <c r="B492" i="9"/>
  <c r="D491" i="9"/>
  <c r="B491" i="9"/>
  <c r="D490" i="9"/>
  <c r="B490" i="9"/>
  <c r="D487" i="9"/>
  <c r="B487" i="9"/>
  <c r="D485" i="9"/>
  <c r="B485" i="9"/>
  <c r="D481" i="9"/>
  <c r="B481" i="9"/>
  <c r="D480" i="9"/>
  <c r="B480" i="9"/>
  <c r="D476" i="9"/>
  <c r="B476" i="9"/>
  <c r="D475" i="9"/>
  <c r="B475" i="9"/>
  <c r="D474" i="9"/>
  <c r="B474" i="9"/>
  <c r="D472" i="9"/>
  <c r="B472" i="9"/>
  <c r="D471" i="9"/>
  <c r="B471" i="9"/>
  <c r="D469" i="9"/>
  <c r="B469" i="9"/>
  <c r="D463" i="9"/>
  <c r="B463" i="9"/>
  <c r="D461" i="9"/>
  <c r="B461" i="9"/>
  <c r="D460" i="9"/>
  <c r="B460" i="9"/>
  <c r="D458" i="9"/>
  <c r="B458" i="9"/>
  <c r="D456" i="9"/>
  <c r="B456" i="9"/>
  <c r="D447" i="9"/>
  <c r="B447" i="9"/>
  <c r="D446" i="9"/>
  <c r="B446" i="9"/>
  <c r="D443" i="9"/>
  <c r="B443" i="9"/>
  <c r="D442" i="9"/>
  <c r="B442" i="9"/>
  <c r="D441" i="9"/>
  <c r="B441" i="9"/>
  <c r="D440" i="9"/>
  <c r="B440" i="9"/>
  <c r="D439" i="9"/>
  <c r="B439" i="9"/>
  <c r="D438" i="9"/>
  <c r="B438" i="9"/>
  <c r="D436" i="9"/>
  <c r="B436" i="9"/>
  <c r="D435" i="9"/>
  <c r="B435" i="9"/>
  <c r="D434" i="9"/>
  <c r="B434" i="9"/>
  <c r="D433" i="9"/>
  <c r="B433" i="9"/>
  <c r="D432" i="9"/>
  <c r="B432" i="9"/>
  <c r="D431" i="9"/>
  <c r="B431" i="9"/>
  <c r="D428" i="9"/>
  <c r="B428" i="9"/>
  <c r="D427" i="9"/>
  <c r="B427" i="9"/>
  <c r="D426" i="9"/>
  <c r="B426" i="9"/>
  <c r="D425" i="9"/>
  <c r="B425" i="9"/>
  <c r="D424" i="9"/>
  <c r="B424" i="9"/>
  <c r="D419" i="9"/>
  <c r="B419" i="9"/>
  <c r="D415" i="9"/>
  <c r="B415" i="9"/>
  <c r="D413" i="9"/>
  <c r="B413" i="9"/>
  <c r="D412" i="9"/>
  <c r="B412" i="9"/>
  <c r="D409" i="9"/>
  <c r="B409" i="9"/>
  <c r="D408" i="9"/>
  <c r="B408" i="9"/>
  <c r="D406" i="9"/>
  <c r="B406" i="9"/>
  <c r="D401" i="9"/>
  <c r="B401" i="9"/>
  <c r="D399" i="9"/>
  <c r="B399" i="9"/>
  <c r="D398" i="9"/>
  <c r="B398" i="9"/>
  <c r="D397" i="9"/>
  <c r="B397" i="9"/>
  <c r="D396" i="9"/>
  <c r="B396" i="9"/>
  <c r="D393" i="9"/>
  <c r="B393" i="9"/>
  <c r="D388" i="9"/>
  <c r="B388" i="9"/>
  <c r="D386" i="9"/>
  <c r="B386" i="9"/>
  <c r="D385" i="9"/>
  <c r="B385" i="9"/>
  <c r="D384" i="9"/>
  <c r="B384" i="9"/>
  <c r="D383" i="9"/>
  <c r="B383" i="9"/>
  <c r="D381" i="9"/>
  <c r="B381" i="9"/>
  <c r="D378" i="9"/>
  <c r="B378" i="9"/>
  <c r="D377" i="9"/>
  <c r="B377" i="9"/>
  <c r="D375" i="9"/>
  <c r="B375" i="9"/>
  <c r="D374" i="9"/>
  <c r="B374" i="9"/>
  <c r="D372" i="9"/>
  <c r="B372" i="9"/>
  <c r="D369" i="9"/>
  <c r="B369" i="9"/>
  <c r="D365" i="9"/>
  <c r="B365" i="9"/>
  <c r="D364" i="9"/>
  <c r="B364" i="9"/>
  <c r="D363" i="9"/>
  <c r="B363" i="9"/>
  <c r="D358" i="9"/>
  <c r="B358" i="9"/>
  <c r="D351" i="9"/>
  <c r="B351" i="9"/>
  <c r="D350" i="9"/>
  <c r="B350" i="9"/>
  <c r="D349" i="9"/>
  <c r="B349" i="9"/>
  <c r="D345" i="9"/>
  <c r="B345" i="9"/>
  <c r="D343" i="9"/>
  <c r="B343" i="9"/>
  <c r="D342" i="9"/>
  <c r="B342" i="9"/>
  <c r="D341" i="9"/>
  <c r="B341" i="9"/>
  <c r="D340" i="9"/>
  <c r="B340" i="9"/>
  <c r="D339" i="9"/>
  <c r="B339" i="9"/>
  <c r="D336" i="9"/>
  <c r="B336" i="9"/>
  <c r="D335" i="9"/>
  <c r="B335" i="9"/>
  <c r="D333" i="9"/>
  <c r="B333" i="9"/>
  <c r="D331" i="9"/>
  <c r="B331" i="9"/>
  <c r="D328" i="9"/>
  <c r="B328" i="9"/>
  <c r="D322" i="9"/>
  <c r="B322" i="9"/>
  <c r="D321" i="9"/>
  <c r="B321" i="9"/>
  <c r="D320" i="9"/>
  <c r="B320" i="9"/>
  <c r="D316" i="9"/>
  <c r="B316" i="9"/>
  <c r="D315" i="9"/>
  <c r="B315" i="9"/>
  <c r="D314" i="9"/>
  <c r="B314" i="9"/>
  <c r="D312" i="9"/>
  <c r="B312" i="9"/>
  <c r="D310" i="9"/>
  <c r="B310" i="9"/>
  <c r="D309" i="9"/>
  <c r="B309" i="9"/>
  <c r="D307" i="9"/>
  <c r="B307" i="9"/>
  <c r="D306" i="9"/>
  <c r="B306" i="9"/>
  <c r="D305" i="9"/>
  <c r="B305" i="9"/>
  <c r="D304" i="9"/>
  <c r="B304" i="9"/>
  <c r="D303" i="9"/>
  <c r="B303" i="9"/>
  <c r="D302" i="9"/>
  <c r="B302" i="9"/>
  <c r="D300" i="9"/>
  <c r="B300" i="9"/>
  <c r="D298" i="9"/>
  <c r="B298" i="9"/>
  <c r="D295" i="9"/>
  <c r="B295" i="9"/>
  <c r="D294" i="9"/>
  <c r="B294" i="9"/>
  <c r="D293" i="9"/>
  <c r="B293" i="9"/>
  <c r="D292" i="9"/>
  <c r="B292" i="9"/>
  <c r="D289" i="9"/>
  <c r="B289" i="9"/>
  <c r="D286" i="9"/>
  <c r="B286" i="9"/>
  <c r="D285" i="9"/>
  <c r="B285" i="9"/>
  <c r="D284" i="9"/>
  <c r="B284" i="9"/>
  <c r="D282" i="9"/>
  <c r="B282" i="9"/>
  <c r="D281" i="9"/>
  <c r="B281" i="9"/>
  <c r="D277" i="9"/>
  <c r="B277" i="9"/>
  <c r="D276" i="9"/>
  <c r="B276" i="9"/>
  <c r="D274" i="9"/>
  <c r="B274" i="9"/>
  <c r="D273" i="9"/>
  <c r="B273" i="9"/>
  <c r="D272" i="9"/>
  <c r="B272" i="9"/>
  <c r="D268" i="9"/>
  <c r="B268" i="9"/>
  <c r="D267" i="9"/>
  <c r="B267" i="9"/>
  <c r="D264" i="9"/>
  <c r="B264" i="9"/>
  <c r="D263" i="9"/>
  <c r="B263" i="9"/>
  <c r="D262" i="9"/>
  <c r="B262" i="9"/>
  <c r="D261" i="9"/>
  <c r="B261" i="9"/>
  <c r="D260" i="9"/>
  <c r="B260" i="9"/>
  <c r="D259" i="9"/>
  <c r="B259" i="9"/>
  <c r="D258" i="9"/>
  <c r="B258" i="9"/>
  <c r="D257" i="9"/>
  <c r="B257" i="9"/>
  <c r="D255" i="9"/>
  <c r="B255" i="9"/>
  <c r="D254" i="9"/>
  <c r="B254" i="9"/>
  <c r="D253" i="9"/>
  <c r="B253" i="9"/>
  <c r="D251" i="9"/>
  <c r="B251" i="9"/>
  <c r="D249" i="9"/>
  <c r="B249" i="9"/>
  <c r="D248" i="9"/>
  <c r="B248" i="9"/>
  <c r="D247" i="9"/>
  <c r="B247" i="9"/>
  <c r="D246" i="9"/>
  <c r="B246" i="9"/>
  <c r="D245" i="9"/>
  <c r="B245" i="9"/>
  <c r="D244" i="9"/>
  <c r="B244" i="9"/>
  <c r="D243" i="9"/>
  <c r="B243" i="9"/>
  <c r="D238" i="9"/>
  <c r="B238" i="9"/>
  <c r="D236" i="9"/>
  <c r="B236" i="9"/>
  <c r="D234" i="9"/>
  <c r="B234" i="9"/>
  <c r="D231" i="9"/>
  <c r="B231" i="9"/>
  <c r="D230" i="9"/>
  <c r="B230" i="9"/>
  <c r="D228" i="9"/>
  <c r="B228" i="9"/>
  <c r="D226" i="9"/>
  <c r="B226" i="9"/>
  <c r="D225" i="9"/>
  <c r="B225" i="9"/>
  <c r="D224" i="9"/>
  <c r="B224" i="9"/>
  <c r="D222" i="9"/>
  <c r="B222" i="9"/>
  <c r="D218" i="9"/>
  <c r="B218" i="9"/>
  <c r="D217" i="9"/>
  <c r="B217" i="9"/>
  <c r="D214" i="9"/>
  <c r="B214" i="9"/>
  <c r="D210" i="9"/>
  <c r="B210" i="9"/>
  <c r="D207" i="9"/>
  <c r="B207" i="9"/>
  <c r="D205" i="9"/>
  <c r="B205" i="9"/>
  <c r="D204" i="9"/>
  <c r="B204" i="9"/>
  <c r="D202" i="9"/>
  <c r="B202" i="9"/>
  <c r="D198" i="9"/>
  <c r="B198" i="9"/>
  <c r="D196" i="9"/>
  <c r="B196" i="9"/>
  <c r="D193" i="9"/>
  <c r="B193" i="9"/>
  <c r="D187" i="9"/>
  <c r="B187" i="9"/>
  <c r="D185" i="9"/>
  <c r="B185" i="9"/>
  <c r="D180" i="9"/>
  <c r="B180" i="9"/>
  <c r="D179" i="9"/>
  <c r="B179" i="9"/>
  <c r="D178" i="9"/>
  <c r="B178" i="9"/>
  <c r="D176" i="9"/>
  <c r="B176" i="9"/>
  <c r="D174" i="9"/>
  <c r="B174" i="9"/>
  <c r="D173" i="9"/>
  <c r="B173" i="9"/>
  <c r="D172" i="9"/>
  <c r="B172" i="9"/>
  <c r="D166" i="9"/>
  <c r="B166" i="9"/>
  <c r="D162" i="9"/>
  <c r="B162" i="9"/>
  <c r="D161" i="9"/>
  <c r="B161" i="9"/>
  <c r="D152" i="9"/>
  <c r="B152" i="9"/>
  <c r="D151" i="9"/>
  <c r="B151" i="9"/>
  <c r="D150" i="9"/>
  <c r="B150" i="9"/>
  <c r="D145" i="9"/>
  <c r="B145" i="9"/>
  <c r="D144" i="9"/>
  <c r="B144" i="9"/>
  <c r="D143" i="9"/>
  <c r="B143" i="9"/>
  <c r="D142" i="9"/>
  <c r="B142" i="9"/>
  <c r="D141" i="9"/>
  <c r="B141" i="9"/>
  <c r="D138" i="9"/>
  <c r="B138" i="9"/>
  <c r="D133" i="9"/>
  <c r="B133" i="9"/>
  <c r="D129" i="9"/>
  <c r="B129" i="9"/>
  <c r="D127" i="9"/>
  <c r="B127" i="9"/>
  <c r="D125" i="9"/>
  <c r="B125" i="9"/>
  <c r="D119" i="9"/>
  <c r="B119" i="9"/>
  <c r="D113" i="9"/>
  <c r="B113" i="9"/>
  <c r="D112" i="9"/>
  <c r="B112" i="9"/>
  <c r="D111" i="9"/>
  <c r="B111" i="9"/>
  <c r="D109" i="9"/>
  <c r="B109" i="9"/>
  <c r="D107" i="9"/>
  <c r="B107" i="9"/>
  <c r="D103" i="9"/>
  <c r="B103" i="9"/>
  <c r="D99" i="9"/>
  <c r="B99" i="9"/>
  <c r="D98" i="9"/>
  <c r="B98" i="9"/>
  <c r="D97" i="9"/>
  <c r="B97" i="9"/>
  <c r="D96" i="9"/>
  <c r="B96" i="9"/>
  <c r="D95" i="9"/>
  <c r="B95" i="9"/>
  <c r="D94" i="9"/>
  <c r="B94" i="9"/>
  <c r="D93" i="9"/>
  <c r="B93" i="9"/>
  <c r="D92" i="9"/>
  <c r="B92" i="9"/>
  <c r="D91" i="9"/>
  <c r="B91" i="9"/>
  <c r="D90" i="9"/>
  <c r="B90" i="9"/>
  <c r="D89" i="9"/>
  <c r="B89" i="9"/>
  <c r="D88" i="9"/>
  <c r="B88" i="9"/>
  <c r="D87" i="9"/>
  <c r="B87" i="9"/>
  <c r="D86" i="9"/>
  <c r="B86" i="9"/>
  <c r="D85" i="9"/>
  <c r="B85" i="9"/>
  <c r="D84" i="9"/>
  <c r="B84" i="9"/>
  <c r="D83" i="9"/>
  <c r="B83" i="9"/>
  <c r="D82" i="9"/>
  <c r="B82" i="9"/>
  <c r="D81" i="9"/>
  <c r="B81" i="9"/>
  <c r="D80" i="9"/>
  <c r="B80" i="9"/>
  <c r="D79" i="9"/>
  <c r="B79" i="9"/>
  <c r="D78" i="9"/>
  <c r="B78" i="9"/>
  <c r="D77" i="9"/>
  <c r="B77" i="9"/>
  <c r="D76" i="9"/>
  <c r="B76" i="9"/>
  <c r="D75" i="9"/>
  <c r="B75" i="9"/>
  <c r="D74" i="9"/>
  <c r="B74" i="9"/>
  <c r="D73" i="9"/>
  <c r="B73" i="9"/>
  <c r="D72" i="9"/>
  <c r="B72" i="9"/>
  <c r="D71" i="9"/>
  <c r="B71" i="9"/>
  <c r="D70" i="9"/>
  <c r="B70" i="9"/>
  <c r="D69" i="9"/>
  <c r="B69" i="9"/>
  <c r="D68" i="9"/>
  <c r="B68" i="9"/>
  <c r="D67" i="9"/>
  <c r="B67" i="9"/>
  <c r="D66" i="9"/>
  <c r="B66" i="9"/>
  <c r="D65" i="9"/>
  <c r="B65" i="9"/>
  <c r="D64" i="9"/>
  <c r="B64" i="9"/>
  <c r="D63" i="9"/>
  <c r="B63" i="9"/>
  <c r="D62" i="9"/>
  <c r="B62" i="9"/>
  <c r="D61" i="9"/>
  <c r="B61" i="9"/>
  <c r="D60" i="9"/>
  <c r="B60" i="9"/>
  <c r="D59" i="9"/>
  <c r="B59" i="9"/>
  <c r="D58" i="9"/>
  <c r="B58" i="9"/>
  <c r="D57" i="9"/>
  <c r="B57" i="9"/>
  <c r="D56" i="9"/>
  <c r="B56" i="9"/>
  <c r="D55" i="9"/>
  <c r="B55" i="9"/>
  <c r="D54" i="9"/>
  <c r="B54" i="9"/>
  <c r="D53" i="9"/>
  <c r="B53" i="9"/>
  <c r="D52" i="9"/>
  <c r="B52" i="9"/>
  <c r="D51" i="9"/>
  <c r="B51" i="9"/>
  <c r="D50" i="9"/>
  <c r="B50" i="9"/>
  <c r="D49" i="9"/>
  <c r="B49" i="9"/>
  <c r="D48" i="9"/>
  <c r="B48" i="9"/>
  <c r="D47" i="9"/>
  <c r="B47" i="9"/>
  <c r="D46" i="9"/>
  <c r="B46" i="9"/>
  <c r="D45" i="9"/>
  <c r="B45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D31" i="9"/>
  <c r="B31" i="9"/>
  <c r="D30" i="9"/>
  <c r="B30" i="9"/>
  <c r="D29" i="9"/>
  <c r="B29" i="9"/>
  <c r="D28" i="9"/>
  <c r="B28" i="9"/>
  <c r="D27" i="9"/>
  <c r="B27" i="9"/>
  <c r="D26" i="9"/>
  <c r="B26" i="9"/>
  <c r="D25" i="9"/>
  <c r="B25" i="9"/>
  <c r="D24" i="9"/>
  <c r="B24" i="9"/>
  <c r="D23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D1" i="9"/>
  <c r="B1" i="9"/>
  <c r="C54" i="3"/>
  <c r="C56" i="3" s="1"/>
  <c r="C51" i="3"/>
  <c r="AD50" i="3"/>
  <c r="AB50" i="3"/>
  <c r="Z50" i="3"/>
  <c r="X50" i="3"/>
  <c r="V50" i="3"/>
  <c r="T50" i="3"/>
  <c r="R50" i="3"/>
  <c r="P50" i="3"/>
  <c r="N50" i="3"/>
  <c r="L50" i="3"/>
  <c r="J50" i="3"/>
  <c r="H50" i="3"/>
  <c r="F50" i="3"/>
  <c r="D50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AD48" i="3"/>
  <c r="AB48" i="3"/>
  <c r="Z48" i="3"/>
  <c r="X48" i="3"/>
  <c r="V48" i="3"/>
  <c r="T48" i="3"/>
  <c r="R48" i="3"/>
  <c r="P48" i="3"/>
  <c r="N48" i="3"/>
  <c r="L48" i="3"/>
  <c r="J48" i="3"/>
  <c r="H48" i="3"/>
  <c r="F48" i="3"/>
  <c r="D48" i="3"/>
  <c r="AE47" i="3"/>
  <c r="AC47" i="3"/>
  <c r="AA47" i="3"/>
  <c r="Y47" i="3"/>
  <c r="W47" i="3"/>
  <c r="U47" i="3"/>
  <c r="S47" i="3"/>
  <c r="Q47" i="3"/>
  <c r="O47" i="3"/>
  <c r="M47" i="3"/>
  <c r="K47" i="3"/>
  <c r="I47" i="3"/>
  <c r="G47" i="3"/>
  <c r="E47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D43" i="3"/>
  <c r="AB43" i="3"/>
  <c r="Z43" i="3"/>
  <c r="X43" i="3"/>
  <c r="V43" i="3"/>
  <c r="T43" i="3"/>
  <c r="R43" i="3"/>
  <c r="P43" i="3"/>
  <c r="N43" i="3"/>
  <c r="L43" i="3"/>
  <c r="J43" i="3"/>
  <c r="H43" i="3"/>
  <c r="F43" i="3"/>
  <c r="D43" i="3"/>
  <c r="AD42" i="3"/>
  <c r="AB42" i="3"/>
  <c r="Z42" i="3"/>
  <c r="X42" i="3"/>
  <c r="V42" i="3"/>
  <c r="T42" i="3"/>
  <c r="R42" i="3"/>
  <c r="P42" i="3"/>
  <c r="N42" i="3"/>
  <c r="L42" i="3"/>
  <c r="J42" i="3"/>
  <c r="H42" i="3"/>
  <c r="F42" i="3"/>
  <c r="D42" i="3"/>
  <c r="AD41" i="3"/>
  <c r="AB41" i="3"/>
  <c r="Z41" i="3"/>
  <c r="X41" i="3"/>
  <c r="V41" i="3"/>
  <c r="T41" i="3"/>
  <c r="R41" i="3"/>
  <c r="P41" i="3"/>
  <c r="N41" i="3"/>
  <c r="L41" i="3"/>
  <c r="J41" i="3"/>
  <c r="H41" i="3"/>
  <c r="F41" i="3"/>
  <c r="D41" i="3"/>
  <c r="AD40" i="3"/>
  <c r="AB40" i="3"/>
  <c r="Z40" i="3"/>
  <c r="X40" i="3"/>
  <c r="V40" i="3"/>
  <c r="T40" i="3"/>
  <c r="R40" i="3"/>
  <c r="P40" i="3"/>
  <c r="N40" i="3"/>
  <c r="L40" i="3"/>
  <c r="J40" i="3"/>
  <c r="H40" i="3"/>
  <c r="F40" i="3"/>
  <c r="D40" i="3"/>
  <c r="AD39" i="3"/>
  <c r="AB39" i="3"/>
  <c r="Z39" i="3"/>
  <c r="X39" i="3"/>
  <c r="V39" i="3"/>
  <c r="T39" i="3"/>
  <c r="R39" i="3"/>
  <c r="P39" i="3"/>
  <c r="N39" i="3"/>
  <c r="L39" i="3"/>
  <c r="J39" i="3"/>
  <c r="H39" i="3"/>
  <c r="F39" i="3"/>
  <c r="D39" i="3"/>
  <c r="AD38" i="3"/>
  <c r="AB38" i="3"/>
  <c r="Z38" i="3"/>
  <c r="X38" i="3"/>
  <c r="V38" i="3"/>
  <c r="T38" i="3"/>
  <c r="R38" i="3"/>
  <c r="P38" i="3"/>
  <c r="N38" i="3"/>
  <c r="L38" i="3"/>
  <c r="J38" i="3"/>
  <c r="H38" i="3"/>
  <c r="F38" i="3"/>
  <c r="D38" i="3"/>
  <c r="AD37" i="3"/>
  <c r="AB37" i="3"/>
  <c r="Z37" i="3"/>
  <c r="X37" i="3"/>
  <c r="V37" i="3"/>
  <c r="T37" i="3"/>
  <c r="R37" i="3"/>
  <c r="P37" i="3"/>
  <c r="N37" i="3"/>
  <c r="L37" i="3"/>
  <c r="J37" i="3"/>
  <c r="H37" i="3"/>
  <c r="F37" i="3"/>
  <c r="D37" i="3"/>
  <c r="AD36" i="3"/>
  <c r="AB36" i="3"/>
  <c r="Z36" i="3"/>
  <c r="X36" i="3"/>
  <c r="V36" i="3"/>
  <c r="T36" i="3"/>
  <c r="R36" i="3"/>
  <c r="P36" i="3"/>
  <c r="N36" i="3"/>
  <c r="L36" i="3"/>
  <c r="J36" i="3"/>
  <c r="H36" i="3"/>
  <c r="F36" i="3"/>
  <c r="D36" i="3"/>
  <c r="AD35" i="3"/>
  <c r="AB35" i="3"/>
  <c r="Z35" i="3"/>
  <c r="X35" i="3"/>
  <c r="V35" i="3"/>
  <c r="T35" i="3"/>
  <c r="R35" i="3"/>
  <c r="P35" i="3"/>
  <c r="N35" i="3"/>
  <c r="L35" i="3"/>
  <c r="J35" i="3"/>
  <c r="H35" i="3"/>
  <c r="F35" i="3"/>
  <c r="D35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AD32" i="3"/>
  <c r="AB32" i="3"/>
  <c r="Z32" i="3"/>
  <c r="X32" i="3"/>
  <c r="V32" i="3"/>
  <c r="T32" i="3"/>
  <c r="R32" i="3"/>
  <c r="P32" i="3"/>
  <c r="N32" i="3"/>
  <c r="L32" i="3"/>
  <c r="J32" i="3"/>
  <c r="H32" i="3"/>
  <c r="F32" i="3"/>
  <c r="D32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AE30" i="3"/>
  <c r="AC30" i="3"/>
  <c r="AA30" i="3"/>
  <c r="Y30" i="3"/>
  <c r="W30" i="3"/>
  <c r="U30" i="3"/>
  <c r="S30" i="3"/>
  <c r="Q30" i="3"/>
  <c r="O30" i="3"/>
  <c r="M30" i="3"/>
  <c r="K30" i="3"/>
  <c r="I30" i="3"/>
  <c r="G30" i="3"/>
  <c r="E30" i="3"/>
  <c r="AD29" i="3"/>
  <c r="AB29" i="3"/>
  <c r="Z29" i="3"/>
  <c r="X29" i="3"/>
  <c r="V29" i="3"/>
  <c r="T29" i="3"/>
  <c r="R29" i="3"/>
  <c r="P29" i="3"/>
  <c r="N29" i="3"/>
  <c r="L29" i="3"/>
  <c r="J29" i="3"/>
  <c r="H29" i="3"/>
  <c r="F29" i="3"/>
  <c r="D29" i="3"/>
  <c r="AD28" i="3"/>
  <c r="AB28" i="3"/>
  <c r="Z28" i="3"/>
  <c r="X28" i="3"/>
  <c r="V28" i="3"/>
  <c r="T28" i="3"/>
  <c r="R28" i="3"/>
  <c r="P28" i="3"/>
  <c r="N28" i="3"/>
  <c r="L28" i="3"/>
  <c r="J28" i="3"/>
  <c r="H28" i="3"/>
  <c r="F28" i="3"/>
  <c r="D28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D25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AD20" i="3"/>
  <c r="AB20" i="3"/>
  <c r="P212" i="2" s="1"/>
  <c r="Z20" i="3"/>
  <c r="X20" i="3"/>
  <c r="V20" i="3"/>
  <c r="T20" i="3"/>
  <c r="R20" i="3"/>
  <c r="P20" i="3"/>
  <c r="N20" i="3"/>
  <c r="L20" i="3"/>
  <c r="J20" i="3"/>
  <c r="H20" i="3"/>
  <c r="F20" i="3"/>
  <c r="D20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AB18" i="3"/>
  <c r="P36" i="2" s="1"/>
  <c r="Z18" i="3"/>
  <c r="X18" i="3"/>
  <c r="V18" i="3"/>
  <c r="T18" i="3"/>
  <c r="R18" i="3"/>
  <c r="P18" i="3"/>
  <c r="N18" i="3"/>
  <c r="L18" i="3"/>
  <c r="J18" i="3"/>
  <c r="H18" i="3"/>
  <c r="F18" i="3"/>
  <c r="D18" i="3"/>
  <c r="AA17" i="3"/>
  <c r="O36" i="2" s="1"/>
  <c r="Y17" i="3"/>
  <c r="W17" i="3"/>
  <c r="U17" i="3"/>
  <c r="N36" i="2" s="1"/>
  <c r="S17" i="3"/>
  <c r="Q17" i="3"/>
  <c r="O17" i="3"/>
  <c r="M17" i="3"/>
  <c r="K17" i="3"/>
  <c r="I17" i="3"/>
  <c r="G17" i="3"/>
  <c r="E17" i="3"/>
  <c r="Z16" i="3"/>
  <c r="X16" i="3"/>
  <c r="O83" i="2" s="1"/>
  <c r="O85" i="2" s="1"/>
  <c r="V16" i="3"/>
  <c r="T16" i="3"/>
  <c r="R16" i="3"/>
  <c r="P16" i="3"/>
  <c r="N16" i="3"/>
  <c r="L16" i="3"/>
  <c r="J16" i="3"/>
  <c r="H16" i="3"/>
  <c r="F16" i="3"/>
  <c r="D16" i="3"/>
  <c r="V15" i="3"/>
  <c r="T15" i="3"/>
  <c r="N83" i="2" s="1"/>
  <c r="R15" i="3"/>
  <c r="P15" i="3"/>
  <c r="N15" i="3"/>
  <c r="L15" i="3"/>
  <c r="J15" i="3"/>
  <c r="H15" i="3"/>
  <c r="F15" i="3"/>
  <c r="D15" i="3"/>
  <c r="U14" i="3"/>
  <c r="S14" i="3"/>
  <c r="Q14" i="3"/>
  <c r="O14" i="3"/>
  <c r="M14" i="3"/>
  <c r="K14" i="3"/>
  <c r="I14" i="3"/>
  <c r="G14" i="3"/>
  <c r="E14" i="3"/>
  <c r="R13" i="3"/>
  <c r="P13" i="3"/>
  <c r="N13" i="3"/>
  <c r="L36" i="2" s="1"/>
  <c r="L13" i="3"/>
  <c r="J13" i="3"/>
  <c r="H13" i="3"/>
  <c r="F13" i="3"/>
  <c r="D13" i="3"/>
  <c r="Q12" i="3"/>
  <c r="O12" i="3"/>
  <c r="M12" i="3"/>
  <c r="K12" i="3"/>
  <c r="I12" i="3"/>
  <c r="G12" i="3"/>
  <c r="E12" i="3"/>
  <c r="P11" i="3"/>
  <c r="T63" i="3" s="1"/>
  <c r="N11" i="3"/>
  <c r="L11" i="3"/>
  <c r="J11" i="3"/>
  <c r="H11" i="3"/>
  <c r="F11" i="3"/>
  <c r="D11" i="3"/>
  <c r="M10" i="3"/>
  <c r="K10" i="3"/>
  <c r="I10" i="3"/>
  <c r="G10" i="3"/>
  <c r="E10" i="3"/>
  <c r="I9" i="3"/>
  <c r="G9" i="3"/>
  <c r="E9" i="3"/>
  <c r="I8" i="3"/>
  <c r="K36" i="2" s="1"/>
  <c r="G8" i="3"/>
  <c r="E8" i="3"/>
  <c r="H7" i="3"/>
  <c r="F7" i="3"/>
  <c r="D7" i="3"/>
  <c r="E6" i="3"/>
  <c r="E5" i="3"/>
  <c r="J36" i="2" s="1"/>
  <c r="H2" i="3"/>
  <c r="L2" i="3" s="1"/>
  <c r="P2" i="3" s="1"/>
  <c r="T2" i="3" s="1"/>
  <c r="X2" i="3" s="1"/>
  <c r="AB2" i="3" s="1"/>
  <c r="J210" i="2"/>
  <c r="K210" i="2" s="1"/>
  <c r="L210" i="2" s="1"/>
  <c r="M210" i="2" s="1"/>
  <c r="N210" i="2" s="1"/>
  <c r="O210" i="2" s="1"/>
  <c r="P210" i="2" s="1"/>
  <c r="I206" i="2"/>
  <c r="H206" i="2"/>
  <c r="G206" i="2"/>
  <c r="F206" i="2"/>
  <c r="J200" i="2"/>
  <c r="K200" i="2" s="1"/>
  <c r="O194" i="2"/>
  <c r="I194" i="2"/>
  <c r="G28" i="1" s="1"/>
  <c r="H194" i="2"/>
  <c r="G194" i="2"/>
  <c r="F194" i="2"/>
  <c r="O186" i="2"/>
  <c r="L186" i="2"/>
  <c r="J186" i="2"/>
  <c r="P185" i="2"/>
  <c r="P186" i="2" s="1"/>
  <c r="P194" i="2" s="1"/>
  <c r="O185" i="2"/>
  <c r="N185" i="2"/>
  <c r="M185" i="2"/>
  <c r="M186" i="2" s="1"/>
  <c r="L185" i="2"/>
  <c r="L194" i="2" s="1"/>
  <c r="J28" i="1" s="1"/>
  <c r="K185" i="2"/>
  <c r="K186" i="2" s="1"/>
  <c r="J185" i="2"/>
  <c r="H183" i="2"/>
  <c r="I182" i="2"/>
  <c r="I183" i="2" s="1"/>
  <c r="H182" i="2"/>
  <c r="G182" i="2"/>
  <c r="G183" i="2" s="1"/>
  <c r="F182" i="2"/>
  <c r="F183" i="2" s="1"/>
  <c r="N181" i="2"/>
  <c r="N180" i="2"/>
  <c r="O180" i="2" s="1"/>
  <c r="P180" i="2" s="1"/>
  <c r="K176" i="2"/>
  <c r="L176" i="2" s="1"/>
  <c r="M176" i="2" s="1"/>
  <c r="N176" i="2" s="1"/>
  <c r="O176" i="2" s="1"/>
  <c r="P176" i="2" s="1"/>
  <c r="J176" i="2"/>
  <c r="K169" i="2"/>
  <c r="L169" i="2" s="1"/>
  <c r="M169" i="2" s="1"/>
  <c r="N169" i="2" s="1"/>
  <c r="O169" i="2" s="1"/>
  <c r="P169" i="2" s="1"/>
  <c r="J169" i="2"/>
  <c r="L168" i="2"/>
  <c r="J27" i="1" s="1"/>
  <c r="J168" i="2"/>
  <c r="J167" i="2" s="1"/>
  <c r="G163" i="2"/>
  <c r="I159" i="2"/>
  <c r="H159" i="2"/>
  <c r="F159" i="2"/>
  <c r="J158" i="2"/>
  <c r="K158" i="2" s="1"/>
  <c r="L158" i="2" s="1"/>
  <c r="I157" i="2"/>
  <c r="J157" i="2" s="1"/>
  <c r="K157" i="2" s="1"/>
  <c r="L157" i="2" s="1"/>
  <c r="M157" i="2" s="1"/>
  <c r="F154" i="2"/>
  <c r="F155" i="2" s="1"/>
  <c r="J153" i="2"/>
  <c r="K153" i="2" s="1"/>
  <c r="L153" i="2" s="1"/>
  <c r="M153" i="2" s="1"/>
  <c r="N153" i="2" s="1"/>
  <c r="O153" i="2" s="1"/>
  <c r="P153" i="2" s="1"/>
  <c r="I152" i="2"/>
  <c r="I154" i="2" s="1"/>
  <c r="H152" i="2"/>
  <c r="H154" i="2" s="1"/>
  <c r="H155" i="2" s="1"/>
  <c r="G152" i="2"/>
  <c r="G154" i="2" s="1"/>
  <c r="G155" i="2" s="1"/>
  <c r="F152" i="2"/>
  <c r="J146" i="2"/>
  <c r="K146" i="2" s="1"/>
  <c r="J145" i="2"/>
  <c r="K145" i="2" s="1"/>
  <c r="L145" i="2" s="1"/>
  <c r="M145" i="2" s="1"/>
  <c r="N145" i="2" s="1"/>
  <c r="O145" i="2" s="1"/>
  <c r="P145" i="2" s="1"/>
  <c r="I140" i="2"/>
  <c r="H140" i="2"/>
  <c r="G140" i="2"/>
  <c r="F140" i="2"/>
  <c r="J136" i="2"/>
  <c r="K136" i="2" s="1"/>
  <c r="L136" i="2" s="1"/>
  <c r="M136" i="2" s="1"/>
  <c r="N136" i="2" s="1"/>
  <c r="O136" i="2" s="1"/>
  <c r="P136" i="2" s="1"/>
  <c r="J135" i="2"/>
  <c r="K135" i="2" s="1"/>
  <c r="L135" i="2" s="1"/>
  <c r="M135" i="2" s="1"/>
  <c r="N135" i="2" s="1"/>
  <c r="O135" i="2" s="1"/>
  <c r="P135" i="2" s="1"/>
  <c r="J134" i="2"/>
  <c r="K134" i="2" s="1"/>
  <c r="L134" i="2" s="1"/>
  <c r="M134" i="2" s="1"/>
  <c r="N134" i="2" s="1"/>
  <c r="O134" i="2" s="1"/>
  <c r="P134" i="2" s="1"/>
  <c r="J133" i="2"/>
  <c r="K133" i="2" s="1"/>
  <c r="P132" i="2"/>
  <c r="P201" i="2" s="1"/>
  <c r="O132" i="2"/>
  <c r="O201" i="2" s="1"/>
  <c r="N132" i="2"/>
  <c r="N201" i="2" s="1"/>
  <c r="M132" i="2"/>
  <c r="M201" i="2" s="1"/>
  <c r="L132" i="2"/>
  <c r="L201" i="2" s="1"/>
  <c r="K132" i="2"/>
  <c r="K201" i="2" s="1"/>
  <c r="J132" i="2"/>
  <c r="J201" i="2" s="1"/>
  <c r="K125" i="2"/>
  <c r="L125" i="2" s="1"/>
  <c r="M125" i="2" s="1"/>
  <c r="N125" i="2" s="1"/>
  <c r="O125" i="2" s="1"/>
  <c r="P125" i="2" s="1"/>
  <c r="J125" i="2"/>
  <c r="K124" i="2"/>
  <c r="L124" i="2" s="1"/>
  <c r="M124" i="2" s="1"/>
  <c r="N124" i="2" s="1"/>
  <c r="O124" i="2" s="1"/>
  <c r="P124" i="2" s="1"/>
  <c r="J124" i="2"/>
  <c r="J123" i="2"/>
  <c r="K123" i="2" s="1"/>
  <c r="L123" i="2" s="1"/>
  <c r="M123" i="2" s="1"/>
  <c r="N123" i="2" s="1"/>
  <c r="O123" i="2" s="1"/>
  <c r="P123" i="2" s="1"/>
  <c r="J122" i="2"/>
  <c r="K122" i="2" s="1"/>
  <c r="L122" i="2" s="1"/>
  <c r="M122" i="2" s="1"/>
  <c r="N122" i="2" s="1"/>
  <c r="O122" i="2" s="1"/>
  <c r="P122" i="2" s="1"/>
  <c r="S121" i="2"/>
  <c r="J121" i="2"/>
  <c r="K121" i="2" s="1"/>
  <c r="L121" i="2" s="1"/>
  <c r="M121" i="2" s="1"/>
  <c r="N121" i="2" s="1"/>
  <c r="O121" i="2" s="1"/>
  <c r="P121" i="2" s="1"/>
  <c r="H119" i="2"/>
  <c r="H127" i="2" s="1"/>
  <c r="G119" i="2"/>
  <c r="G127" i="2" s="1"/>
  <c r="F119" i="2"/>
  <c r="F127" i="2" s="1"/>
  <c r="J118" i="2"/>
  <c r="K118" i="2" s="1"/>
  <c r="L118" i="2" s="1"/>
  <c r="M118" i="2" s="1"/>
  <c r="N118" i="2" s="1"/>
  <c r="O118" i="2" s="1"/>
  <c r="P118" i="2" s="1"/>
  <c r="J117" i="2"/>
  <c r="K117" i="2" s="1"/>
  <c r="L117" i="2" s="1"/>
  <c r="M117" i="2" s="1"/>
  <c r="N117" i="2" s="1"/>
  <c r="O117" i="2" s="1"/>
  <c r="P117" i="2" s="1"/>
  <c r="K116" i="2"/>
  <c r="J116" i="2"/>
  <c r="J115" i="2"/>
  <c r="K115" i="2" s="1"/>
  <c r="L115" i="2" s="1"/>
  <c r="M115" i="2" s="1"/>
  <c r="N115" i="2" s="1"/>
  <c r="O115" i="2" s="1"/>
  <c r="P115" i="2" s="1"/>
  <c r="J114" i="2"/>
  <c r="K114" i="2" s="1"/>
  <c r="L114" i="2" s="1"/>
  <c r="M114" i="2" s="1"/>
  <c r="N114" i="2" s="1"/>
  <c r="O114" i="2" s="1"/>
  <c r="P114" i="2" s="1"/>
  <c r="N107" i="2"/>
  <c r="O107" i="2" s="1"/>
  <c r="P107" i="2" s="1"/>
  <c r="N106" i="2"/>
  <c r="O106" i="2" s="1"/>
  <c r="P106" i="2" s="1"/>
  <c r="P100" i="2"/>
  <c r="O100" i="2"/>
  <c r="N100" i="2"/>
  <c r="M100" i="2"/>
  <c r="L100" i="2"/>
  <c r="K100" i="2"/>
  <c r="J100" i="2"/>
  <c r="I100" i="2"/>
  <c r="H100" i="2"/>
  <c r="G100" i="2"/>
  <c r="B94" i="2"/>
  <c r="J83" i="2"/>
  <c r="I83" i="2"/>
  <c r="H83" i="2"/>
  <c r="G83" i="2"/>
  <c r="N82" i="2"/>
  <c r="O82" i="2" s="1"/>
  <c r="P82" i="2" s="1"/>
  <c r="I80" i="2"/>
  <c r="H80" i="2"/>
  <c r="G80" i="2"/>
  <c r="F80" i="2"/>
  <c r="J78" i="2"/>
  <c r="K78" i="2" s="1"/>
  <c r="L78" i="2" s="1"/>
  <c r="M78" i="2" s="1"/>
  <c r="N78" i="2" s="1"/>
  <c r="O78" i="2" s="1"/>
  <c r="P78" i="2" s="1"/>
  <c r="K77" i="2"/>
  <c r="L77" i="2" s="1"/>
  <c r="I76" i="2"/>
  <c r="I81" i="2" s="1"/>
  <c r="H76" i="2"/>
  <c r="H81" i="2" s="1"/>
  <c r="H87" i="2" s="1"/>
  <c r="G76" i="2"/>
  <c r="G81" i="2" s="1"/>
  <c r="G87" i="2" s="1"/>
  <c r="F76" i="2"/>
  <c r="I74" i="2"/>
  <c r="H74" i="2"/>
  <c r="G74" i="2"/>
  <c r="F74" i="2"/>
  <c r="J70" i="2"/>
  <c r="K70" i="2" s="1"/>
  <c r="L70" i="2" s="1"/>
  <c r="M70" i="2" s="1"/>
  <c r="N70" i="2" s="1"/>
  <c r="O70" i="2" s="1"/>
  <c r="P70" i="2" s="1"/>
  <c r="M69" i="2"/>
  <c r="L69" i="2"/>
  <c r="K69" i="2"/>
  <c r="J69" i="2"/>
  <c r="K68" i="2"/>
  <c r="L68" i="2" s="1"/>
  <c r="J67" i="2"/>
  <c r="K67" i="2" s="1"/>
  <c r="K66" i="2"/>
  <c r="L66" i="2" s="1"/>
  <c r="J66" i="2"/>
  <c r="J65" i="2"/>
  <c r="K65" i="2" s="1"/>
  <c r="J64" i="2"/>
  <c r="K64" i="2" s="1"/>
  <c r="J63" i="2"/>
  <c r="Q58" i="2"/>
  <c r="P58" i="2"/>
  <c r="O58" i="2"/>
  <c r="N58" i="2"/>
  <c r="M58" i="2"/>
  <c r="L58" i="2"/>
  <c r="K58" i="2"/>
  <c r="J58" i="2"/>
  <c r="I58" i="2"/>
  <c r="Q57" i="2"/>
  <c r="J57" i="2"/>
  <c r="I57" i="2"/>
  <c r="Q56" i="2"/>
  <c r="P56" i="2"/>
  <c r="O56" i="2"/>
  <c r="N56" i="2"/>
  <c r="M56" i="2"/>
  <c r="L56" i="2"/>
  <c r="K56" i="2"/>
  <c r="J56" i="2"/>
  <c r="I56" i="2"/>
  <c r="Q55" i="2"/>
  <c r="J55" i="2"/>
  <c r="I55" i="2"/>
  <c r="Q54" i="2"/>
  <c r="J54" i="2"/>
  <c r="I54" i="2"/>
  <c r="Q53" i="2"/>
  <c r="P53" i="2"/>
  <c r="O53" i="2"/>
  <c r="N53" i="2"/>
  <c r="M53" i="2"/>
  <c r="L53" i="2"/>
  <c r="K53" i="2"/>
  <c r="J53" i="2"/>
  <c r="I53" i="2"/>
  <c r="G38" i="2"/>
  <c r="F38" i="2"/>
  <c r="E38" i="2"/>
  <c r="D38" i="2"/>
  <c r="I33" i="2"/>
  <c r="I31" i="2"/>
  <c r="I29" i="2"/>
  <c r="I27" i="2"/>
  <c r="I20" i="2"/>
  <c r="J16" i="2"/>
  <c r="K16" i="2" s="1"/>
  <c r="L16" i="2" s="1"/>
  <c r="M16" i="2" s="1"/>
  <c r="N16" i="2" s="1"/>
  <c r="K15" i="2"/>
  <c r="L15" i="2" s="1"/>
  <c r="M15" i="2" s="1"/>
  <c r="N15" i="2" s="1"/>
  <c r="O15" i="2" s="1"/>
  <c r="P15" i="2" s="1"/>
  <c r="I14" i="2"/>
  <c r="I11" i="2" s="1"/>
  <c r="P11" i="2"/>
  <c r="O11" i="2"/>
  <c r="N11" i="2"/>
  <c r="M11" i="2"/>
  <c r="L11" i="2"/>
  <c r="K11" i="2"/>
  <c r="J11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J31" i="1"/>
  <c r="K31" i="1" s="1"/>
  <c r="L31" i="1" s="1"/>
  <c r="I31" i="1"/>
  <c r="G26" i="1"/>
  <c r="G23" i="1"/>
  <c r="I22" i="1"/>
  <c r="J22" i="1" s="1"/>
  <c r="G19" i="1"/>
  <c r="H17" i="1"/>
  <c r="I17" i="1" s="1"/>
  <c r="J17" i="1" s="1"/>
  <c r="K17" i="1" s="1"/>
  <c r="L17" i="1" s="1"/>
  <c r="D12" i="1"/>
  <c r="K57" i="2" s="1"/>
  <c r="D10" i="1"/>
  <c r="E10" i="1" s="1"/>
  <c r="D9" i="1"/>
  <c r="K54" i="2" s="1"/>
  <c r="J182" i="2" l="1"/>
  <c r="H26" i="1"/>
  <c r="H27" i="1"/>
  <c r="G29" i="1"/>
  <c r="H207" i="2"/>
  <c r="J194" i="2"/>
  <c r="H28" i="1" s="1"/>
  <c r="G207" i="2"/>
  <c r="G208" i="2" s="1"/>
  <c r="H163" i="2" s="1"/>
  <c r="I207" i="2"/>
  <c r="F81" i="2"/>
  <c r="F87" i="2" s="1"/>
  <c r="J159" i="2"/>
  <c r="H29" i="1" s="1"/>
  <c r="G22" i="1"/>
  <c r="G21" i="1" s="1"/>
  <c r="G24" i="1" s="1"/>
  <c r="I87" i="2"/>
  <c r="M68" i="2"/>
  <c r="K159" i="2"/>
  <c r="I29" i="1" s="1"/>
  <c r="K22" i="1"/>
  <c r="H215" i="2"/>
  <c r="H216" i="2"/>
  <c r="K167" i="2"/>
  <c r="N85" i="2"/>
  <c r="N212" i="2"/>
  <c r="K206" i="2"/>
  <c r="L200" i="2"/>
  <c r="N68" i="2"/>
  <c r="O16" i="2"/>
  <c r="G90" i="2"/>
  <c r="G89" i="2"/>
  <c r="K140" i="2"/>
  <c r="F207" i="2"/>
  <c r="J71" i="2"/>
  <c r="F215" i="2"/>
  <c r="F216" i="2"/>
  <c r="H89" i="2"/>
  <c r="H90" i="2"/>
  <c r="G215" i="2"/>
  <c r="G216" i="2"/>
  <c r="I142" i="2"/>
  <c r="I155" i="2" s="1"/>
  <c r="C57" i="3"/>
  <c r="M66" i="2"/>
  <c r="L65" i="2"/>
  <c r="F10" i="1"/>
  <c r="L55" i="2"/>
  <c r="J85" i="2"/>
  <c r="J212" i="2"/>
  <c r="M77" i="2"/>
  <c r="N77" i="2" s="1"/>
  <c r="N186" i="2"/>
  <c r="N194" i="2" s="1"/>
  <c r="L28" i="1" s="1"/>
  <c r="J206" i="2"/>
  <c r="E12" i="1"/>
  <c r="M158" i="2"/>
  <c r="N158" i="2" s="1"/>
  <c r="E9" i="1"/>
  <c r="J140" i="2"/>
  <c r="K55" i="2"/>
  <c r="K83" i="2"/>
  <c r="L133" i="2"/>
  <c r="M133" i="2" s="1"/>
  <c r="N133" i="2" s="1"/>
  <c r="L140" i="2"/>
  <c r="L83" i="2"/>
  <c r="K168" i="2"/>
  <c r="I27" i="1" s="1"/>
  <c r="K63" i="2"/>
  <c r="L116" i="2"/>
  <c r="M168" i="2"/>
  <c r="K27" i="1" s="1"/>
  <c r="N168" i="2"/>
  <c r="L27" i="1" s="1"/>
  <c r="K194" i="2"/>
  <c r="I28" i="1" s="1"/>
  <c r="M83" i="2"/>
  <c r="P83" i="2"/>
  <c r="L146" i="2"/>
  <c r="P168" i="2"/>
  <c r="M194" i="2"/>
  <c r="K28" i="1" s="1"/>
  <c r="O168" i="2"/>
  <c r="M36" i="2"/>
  <c r="O181" i="2"/>
  <c r="P181" i="2" s="1"/>
  <c r="F90" i="2" l="1"/>
  <c r="F89" i="2"/>
  <c r="J89" i="2" s="1"/>
  <c r="K89" i="2" s="1"/>
  <c r="L89" i="2" s="1"/>
  <c r="M89" i="2" s="1"/>
  <c r="N89" i="2" s="1"/>
  <c r="O89" i="2" s="1"/>
  <c r="P89" i="2" s="1"/>
  <c r="H208" i="2"/>
  <c r="I163" i="2" s="1"/>
  <c r="I208" i="2" s="1"/>
  <c r="G10" i="1"/>
  <c r="M55" i="2"/>
  <c r="L167" i="2"/>
  <c r="I26" i="1"/>
  <c r="K182" i="2"/>
  <c r="K85" i="2"/>
  <c r="K212" i="2"/>
  <c r="M212" i="2"/>
  <c r="M85" i="2"/>
  <c r="M65" i="2"/>
  <c r="J40" i="2"/>
  <c r="J42" i="2"/>
  <c r="J39" i="2"/>
  <c r="H19" i="1"/>
  <c r="J44" i="2"/>
  <c r="J41" i="2"/>
  <c r="J43" i="2"/>
  <c r="J72" i="2"/>
  <c r="J76" i="2" s="1"/>
  <c r="J81" i="2" s="1"/>
  <c r="L22" i="1"/>
  <c r="O212" i="2"/>
  <c r="P85" i="2"/>
  <c r="J142" i="2"/>
  <c r="D57" i="3"/>
  <c r="C58" i="3"/>
  <c r="N66" i="2"/>
  <c r="O21" i="1"/>
  <c r="G92" i="2"/>
  <c r="G150" i="2"/>
  <c r="G101" i="2"/>
  <c r="G103" i="2" s="1"/>
  <c r="O68" i="2"/>
  <c r="P16" i="2"/>
  <c r="P68" i="2" s="1"/>
  <c r="N140" i="2"/>
  <c r="O133" i="2"/>
  <c r="M146" i="2"/>
  <c r="L54" i="2"/>
  <c r="F9" i="1"/>
  <c r="N80" i="2"/>
  <c r="O77" i="2"/>
  <c r="I89" i="2"/>
  <c r="I90" i="2"/>
  <c r="H92" i="2"/>
  <c r="H101" i="2"/>
  <c r="H103" i="2" s="1"/>
  <c r="H150" i="2"/>
  <c r="G25" i="1"/>
  <c r="G30" i="1"/>
  <c r="F12" i="1"/>
  <c r="L57" i="2"/>
  <c r="M116" i="2"/>
  <c r="L159" i="2"/>
  <c r="J29" i="1" s="1"/>
  <c r="K71" i="2"/>
  <c r="K39" i="2" s="1"/>
  <c r="L63" i="2"/>
  <c r="O158" i="2"/>
  <c r="P158" i="2" s="1"/>
  <c r="M140" i="2"/>
  <c r="L206" i="2"/>
  <c r="M200" i="2"/>
  <c r="L67" i="2"/>
  <c r="L212" i="2"/>
  <c r="L85" i="2"/>
  <c r="L64" i="2"/>
  <c r="J87" i="2" l="1"/>
  <c r="J88" i="2" s="1"/>
  <c r="J163" i="2"/>
  <c r="I113" i="2"/>
  <c r="F92" i="2"/>
  <c r="F150" i="2"/>
  <c r="G12" i="1"/>
  <c r="M57" i="2"/>
  <c r="N116" i="2"/>
  <c r="M159" i="2"/>
  <c r="K29" i="1" s="1"/>
  <c r="O66" i="2"/>
  <c r="N65" i="2"/>
  <c r="M54" i="2"/>
  <c r="G9" i="1"/>
  <c r="P133" i="2"/>
  <c r="P140" i="2" s="1"/>
  <c r="O140" i="2"/>
  <c r="N146" i="2"/>
  <c r="N157" i="2"/>
  <c r="M206" i="2"/>
  <c r="N200" i="2"/>
  <c r="H20" i="1"/>
  <c r="M64" i="2"/>
  <c r="O80" i="2"/>
  <c r="P77" i="2"/>
  <c r="P80" i="2" s="1"/>
  <c r="L182" i="2"/>
  <c r="J26" i="1"/>
  <c r="M167" i="2"/>
  <c r="K142" i="2"/>
  <c r="C59" i="3"/>
  <c r="D58" i="3"/>
  <c r="M67" i="2"/>
  <c r="I92" i="2"/>
  <c r="I150" i="2"/>
  <c r="I101" i="2"/>
  <c r="I103" i="2" s="1"/>
  <c r="L71" i="2"/>
  <c r="L40" i="2" s="1"/>
  <c r="M63" i="2"/>
  <c r="I19" i="1"/>
  <c r="K72" i="2"/>
  <c r="K76" i="2" s="1"/>
  <c r="K81" i="2" s="1"/>
  <c r="K87" i="2" s="1"/>
  <c r="K42" i="2"/>
  <c r="K41" i="2"/>
  <c r="K40" i="2"/>
  <c r="K44" i="2"/>
  <c r="K43" i="2"/>
  <c r="H10" i="1"/>
  <c r="N55" i="2"/>
  <c r="L39" i="2" l="1"/>
  <c r="H24" i="1"/>
  <c r="H30" i="1" s="1"/>
  <c r="H32" i="1" s="1"/>
  <c r="I119" i="2"/>
  <c r="I127" i="2" s="1"/>
  <c r="I215" i="2" s="1"/>
  <c r="I216" i="2"/>
  <c r="G41" i="1"/>
  <c r="K26" i="1"/>
  <c r="M182" i="2"/>
  <c r="N167" i="2"/>
  <c r="O157" i="2"/>
  <c r="O146" i="2"/>
  <c r="N63" i="2"/>
  <c r="M71" i="2"/>
  <c r="J19" i="1"/>
  <c r="L72" i="2"/>
  <c r="L76" i="2" s="1"/>
  <c r="L81" i="2" s="1"/>
  <c r="L87" i="2" s="1"/>
  <c r="L42" i="2"/>
  <c r="L44" i="2"/>
  <c r="L41" i="2"/>
  <c r="O65" i="2"/>
  <c r="N54" i="2"/>
  <c r="H9" i="1"/>
  <c r="N64" i="2"/>
  <c r="P66" i="2"/>
  <c r="I10" i="1"/>
  <c r="P55" i="2" s="1"/>
  <c r="O55" i="2"/>
  <c r="O116" i="2"/>
  <c r="N159" i="2"/>
  <c r="L29" i="1" s="1"/>
  <c r="K88" i="2"/>
  <c r="I20" i="1"/>
  <c r="L43" i="2"/>
  <c r="N67" i="2"/>
  <c r="O200" i="2"/>
  <c r="N206" i="2"/>
  <c r="N57" i="2"/>
  <c r="H12" i="1"/>
  <c r="J90" i="2"/>
  <c r="L142" i="2"/>
  <c r="C60" i="3"/>
  <c r="D59" i="3"/>
  <c r="H25" i="1" l="1"/>
  <c r="K90" i="2"/>
  <c r="K101" i="2" s="1"/>
  <c r="K103" i="2" s="1"/>
  <c r="L88" i="2"/>
  <c r="N71" i="2"/>
  <c r="N40" i="2" s="1"/>
  <c r="O63" i="2"/>
  <c r="N39" i="2"/>
  <c r="P146" i="2"/>
  <c r="P157" i="2"/>
  <c r="M72" i="2"/>
  <c r="M76" i="2" s="1"/>
  <c r="M81" i="2" s="1"/>
  <c r="M87" i="2" s="1"/>
  <c r="K19" i="1"/>
  <c r="M44" i="2"/>
  <c r="M42" i="2"/>
  <c r="M41" i="2"/>
  <c r="M39" i="2"/>
  <c r="O206" i="2"/>
  <c r="P200" i="2"/>
  <c r="P206" i="2" s="1"/>
  <c r="M43" i="2"/>
  <c r="O64" i="2"/>
  <c r="P65" i="2"/>
  <c r="J148" i="2"/>
  <c r="J92" i="2"/>
  <c r="J165" i="2"/>
  <c r="J101" i="2"/>
  <c r="J103" i="2" s="1"/>
  <c r="P116" i="2"/>
  <c r="P159" i="2" s="1"/>
  <c r="O159" i="2"/>
  <c r="M40" i="2"/>
  <c r="O67" i="2"/>
  <c r="O54" i="2"/>
  <c r="I9" i="1"/>
  <c r="P54" i="2" s="1"/>
  <c r="L26" i="1"/>
  <c r="N182" i="2"/>
  <c r="O167" i="2"/>
  <c r="O57" i="2"/>
  <c r="I12" i="1"/>
  <c r="P57" i="2" s="1"/>
  <c r="D60" i="3"/>
  <c r="M142" i="2"/>
  <c r="N142" i="2" s="1"/>
  <c r="O142" i="2" s="1"/>
  <c r="P142" i="2" s="1"/>
  <c r="J20" i="1"/>
  <c r="I24" i="1"/>
  <c r="K92" i="2" l="1"/>
  <c r="J24" i="1"/>
  <c r="J25" i="1" s="1"/>
  <c r="K165" i="2"/>
  <c r="K183" i="2" s="1"/>
  <c r="K207" i="2" s="1"/>
  <c r="L90" i="2"/>
  <c r="L92" i="2" s="1"/>
  <c r="M88" i="2"/>
  <c r="J183" i="2"/>
  <c r="J207" i="2" s="1"/>
  <c r="J208" i="2" s="1"/>
  <c r="K20" i="1"/>
  <c r="L19" i="1"/>
  <c r="N72" i="2"/>
  <c r="N76" i="2" s="1"/>
  <c r="N81" i="2" s="1"/>
  <c r="N87" i="2" s="1"/>
  <c r="N44" i="2"/>
  <c r="N42" i="2"/>
  <c r="N41" i="2"/>
  <c r="N38" i="2" s="1"/>
  <c r="P167" i="2"/>
  <c r="P182" i="2" s="1"/>
  <c r="O182" i="2"/>
  <c r="P67" i="2"/>
  <c r="O43" i="2"/>
  <c r="J152" i="2"/>
  <c r="J154" i="2" s="1"/>
  <c r="J155" i="2" s="1"/>
  <c r="K148" i="2"/>
  <c r="P64" i="2"/>
  <c r="N43" i="2"/>
  <c r="O71" i="2"/>
  <c r="O40" i="2" s="1"/>
  <c r="O39" i="2"/>
  <c r="P63" i="2"/>
  <c r="I25" i="1"/>
  <c r="I30" i="1"/>
  <c r="I32" i="1" s="1"/>
  <c r="J30" i="1" l="1"/>
  <c r="J32" i="1" s="1"/>
  <c r="L165" i="2"/>
  <c r="L183" i="2" s="1"/>
  <c r="L207" i="2" s="1"/>
  <c r="L101" i="2"/>
  <c r="L103" i="2" s="1"/>
  <c r="K24" i="1"/>
  <c r="K30" i="1" s="1"/>
  <c r="K32" i="1" s="1"/>
  <c r="N88" i="2"/>
  <c r="L20" i="1"/>
  <c r="L148" i="2"/>
  <c r="K152" i="2"/>
  <c r="K154" i="2" s="1"/>
  <c r="K155" i="2" s="1"/>
  <c r="K163" i="2"/>
  <c r="K208" i="2" s="1"/>
  <c r="J113" i="2"/>
  <c r="J119" i="2" s="1"/>
  <c r="J127" i="2" s="1"/>
  <c r="J215" i="2" s="1"/>
  <c r="P71" i="2"/>
  <c r="P40" i="2" s="1"/>
  <c r="O72" i="2"/>
  <c r="O76" i="2" s="1"/>
  <c r="O81" i="2" s="1"/>
  <c r="O87" i="2" s="1"/>
  <c r="O44" i="2"/>
  <c r="O42" i="2"/>
  <c r="O41" i="2"/>
  <c r="O38" i="2" s="1"/>
  <c r="M90" i="2"/>
  <c r="K25" i="1" l="1"/>
  <c r="L24" i="1"/>
  <c r="L30" i="1" s="1"/>
  <c r="J216" i="2"/>
  <c r="J126" i="2"/>
  <c r="M101" i="2"/>
  <c r="M103" i="2" s="1"/>
  <c r="M165" i="2"/>
  <c r="M92" i="2"/>
  <c r="M148" i="2"/>
  <c r="L152" i="2"/>
  <c r="L154" i="2" s="1"/>
  <c r="L155" i="2" s="1"/>
  <c r="L163" i="2"/>
  <c r="L208" i="2" s="1"/>
  <c r="K113" i="2"/>
  <c r="K119" i="2" s="1"/>
  <c r="K127" i="2" s="1"/>
  <c r="K215" i="2" s="1"/>
  <c r="P72" i="2"/>
  <c r="P76" i="2" s="1"/>
  <c r="P81" i="2" s="1"/>
  <c r="P87" i="2" s="1"/>
  <c r="P44" i="2"/>
  <c r="P42" i="2"/>
  <c r="P41" i="2"/>
  <c r="P39" i="2"/>
  <c r="P38" i="2" s="1"/>
  <c r="O88" i="2"/>
  <c r="O90" i="2" s="1"/>
  <c r="P43" i="2"/>
  <c r="N90" i="2"/>
  <c r="L25" i="1" l="1"/>
  <c r="P88" i="2"/>
  <c r="P90" i="2" s="1"/>
  <c r="O165" i="2"/>
  <c r="O92" i="2"/>
  <c r="O101" i="2"/>
  <c r="O103" i="2" s="1"/>
  <c r="M163" i="2"/>
  <c r="L113" i="2"/>
  <c r="L119" i="2" s="1"/>
  <c r="L127" i="2" s="1"/>
  <c r="L126" i="2" s="1"/>
  <c r="N148" i="2"/>
  <c r="M152" i="2"/>
  <c r="M154" i="2" s="1"/>
  <c r="M155" i="2" s="1"/>
  <c r="K216" i="2"/>
  <c r="K126" i="2"/>
  <c r="M183" i="2"/>
  <c r="M207" i="2" s="1"/>
  <c r="N101" i="2"/>
  <c r="N103" i="2" s="1"/>
  <c r="N165" i="2"/>
  <c r="N92" i="2"/>
  <c r="G37" i="1"/>
  <c r="G38" i="1" s="1"/>
  <c r="G39" i="1" s="1"/>
  <c r="L32" i="1"/>
  <c r="G35" i="1" s="1"/>
  <c r="L216" i="2" l="1"/>
  <c r="M208" i="2"/>
  <c r="M113" i="2" s="1"/>
  <c r="L215" i="2"/>
  <c r="G40" i="1"/>
  <c r="G42" i="1" s="1"/>
  <c r="L36" i="1" s="1"/>
  <c r="L38" i="1" s="1"/>
  <c r="P101" i="2"/>
  <c r="P103" i="2" s="1"/>
  <c r="P92" i="2"/>
  <c r="P165" i="2"/>
  <c r="O148" i="2"/>
  <c r="N152" i="2"/>
  <c r="N154" i="2" s="1"/>
  <c r="N155" i="2" s="1"/>
  <c r="O183" i="2"/>
  <c r="O207" i="2" s="1"/>
  <c r="O94" i="2"/>
  <c r="O93" i="2"/>
  <c r="N94" i="2"/>
  <c r="N93" i="2"/>
  <c r="N183" i="2"/>
  <c r="N207" i="2" s="1"/>
  <c r="N163" i="2" l="1"/>
  <c r="N208" i="2" s="1"/>
  <c r="O18" i="1"/>
  <c r="O16" i="1" s="1"/>
  <c r="M119" i="2"/>
  <c r="M127" i="2" s="1"/>
  <c r="M216" i="2"/>
  <c r="P183" i="2"/>
  <c r="P207" i="2" s="1"/>
  <c r="P94" i="2"/>
  <c r="P93" i="2"/>
  <c r="P148" i="2"/>
  <c r="P152" i="2" s="1"/>
  <c r="P154" i="2" s="1"/>
  <c r="P155" i="2" s="1"/>
  <c r="O152" i="2"/>
  <c r="O154" i="2" s="1"/>
  <c r="O155" i="2" s="1"/>
  <c r="O163" i="2" l="1"/>
  <c r="O208" i="2" s="1"/>
  <c r="N113" i="2"/>
  <c r="M126" i="2"/>
  <c r="M215" i="2"/>
  <c r="N119" i="2" l="1"/>
  <c r="N127" i="2" s="1"/>
  <c r="N216" i="2"/>
  <c r="P163" i="2"/>
  <c r="P208" i="2" s="1"/>
  <c r="P113" i="2" s="1"/>
  <c r="O113" i="2"/>
  <c r="O119" i="2" l="1"/>
  <c r="O127" i="2" s="1"/>
  <c r="O216" i="2"/>
  <c r="P119" i="2"/>
  <c r="P127" i="2" s="1"/>
  <c r="P216" i="2"/>
  <c r="N215" i="2"/>
  <c r="N126" i="2"/>
  <c r="P126" i="2" l="1"/>
  <c r="P215" i="2"/>
  <c r="O126" i="2"/>
  <c r="O215" i="2"/>
</calcChain>
</file>

<file path=xl/sharedStrings.xml><?xml version="1.0" encoding="utf-8"?>
<sst xmlns="http://schemas.openxmlformats.org/spreadsheetml/2006/main" count="7762" uniqueCount="4912">
  <si>
    <t>Year</t>
  </si>
  <si>
    <t>Rating:</t>
  </si>
  <si>
    <t>Price:</t>
  </si>
  <si>
    <t>EBIT</t>
  </si>
  <si>
    <t>USDmm</t>
  </si>
  <si>
    <t>Target Price</t>
  </si>
  <si>
    <t>%</t>
  </si>
  <si>
    <t>52-Week Price Range</t>
  </si>
  <si>
    <t>Market Cap (US$mm):</t>
  </si>
  <si>
    <t>Enterprise Value (US$mm):</t>
  </si>
  <si>
    <t>**Target price is valid for 12 months</t>
  </si>
  <si>
    <t>Debt</t>
  </si>
  <si>
    <t>units</t>
  </si>
  <si>
    <t>x</t>
  </si>
  <si>
    <t>Assumptions</t>
  </si>
  <si>
    <t>Current Intel R&amp;D Schedule</t>
  </si>
  <si>
    <t>Manufacturing Ready</t>
  </si>
  <si>
    <t>10nm</t>
  </si>
  <si>
    <t>7nm</t>
  </si>
  <si>
    <t>4nm</t>
  </si>
  <si>
    <t>3m</t>
  </si>
  <si>
    <t>20A</t>
  </si>
  <si>
    <t>18A</t>
  </si>
  <si>
    <t>14A</t>
  </si>
  <si>
    <t>HVM</t>
  </si>
  <si>
    <t>-</t>
  </si>
  <si>
    <t>3nm</t>
  </si>
  <si>
    <t>FET</t>
  </si>
  <si>
    <t>SuperFin</t>
  </si>
  <si>
    <t>FinFET</t>
  </si>
  <si>
    <t>RibbonFet</t>
  </si>
  <si>
    <t>PowerVia</t>
  </si>
  <si>
    <t>No</t>
  </si>
  <si>
    <t>Yes</t>
  </si>
  <si>
    <t>Manufacturing Capacity</t>
  </si>
  <si>
    <t>Asia</t>
  </si>
  <si>
    <t>US</t>
  </si>
  <si>
    <t>Rest of World</t>
  </si>
  <si>
    <t>link</t>
  </si>
  <si>
    <t>Intel dealflow</t>
  </si>
  <si>
    <t>TAM</t>
  </si>
  <si>
    <t>Growth %</t>
  </si>
  <si>
    <t>Foundry Schedule</t>
  </si>
  <si>
    <t>Intel</t>
  </si>
  <si>
    <t>Arizona</t>
  </si>
  <si>
    <t>Ohio 1</t>
  </si>
  <si>
    <t>Ohio 2</t>
  </si>
  <si>
    <t>Germany</t>
  </si>
  <si>
    <t>Samsung</t>
  </si>
  <si>
    <t xml:space="preserve">Texas </t>
  </si>
  <si>
    <t>TSMC</t>
  </si>
  <si>
    <t>Phoenix</t>
  </si>
  <si>
    <t>Global Foundries</t>
  </si>
  <si>
    <t>Singapore</t>
  </si>
  <si>
    <t>Texas Instruments</t>
  </si>
  <si>
    <t>Texas</t>
  </si>
  <si>
    <t>Debt Schedule</t>
  </si>
  <si>
    <t>Intel Revenue</t>
  </si>
  <si>
    <t>Client Computing Group</t>
  </si>
  <si>
    <t>Data Center and AI</t>
  </si>
  <si>
    <t>Network and Edge</t>
  </si>
  <si>
    <t>MobilEye</t>
  </si>
  <si>
    <t>Accelerated Computing and Graphics</t>
  </si>
  <si>
    <t>Intel Foundry Services</t>
  </si>
  <si>
    <t>China</t>
  </si>
  <si>
    <t>?</t>
  </si>
  <si>
    <t>Taiwan</t>
  </si>
  <si>
    <t>Other regions</t>
  </si>
  <si>
    <t>Income Statement</t>
  </si>
  <si>
    <t>Other</t>
  </si>
  <si>
    <t>Net Revenue</t>
  </si>
  <si>
    <t>Cost of sales</t>
  </si>
  <si>
    <t>Cost of Sales %</t>
  </si>
  <si>
    <t>Gross margin</t>
  </si>
  <si>
    <t>Research and development</t>
  </si>
  <si>
    <t>Marketing, general and administrative</t>
  </si>
  <si>
    <t>Restructuring and other charges</t>
  </si>
  <si>
    <t>Operating expenses</t>
  </si>
  <si>
    <t>Operating income</t>
  </si>
  <si>
    <t>Gains (loss) on equity investments, net</t>
  </si>
  <si>
    <t>Interest and other, net</t>
  </si>
  <si>
    <t>Income before taxes</t>
  </si>
  <si>
    <t>Provision for (benefit from) taxes</t>
  </si>
  <si>
    <t>Net income</t>
  </si>
  <si>
    <t>Less: Net income attributable to non-controlling interests</t>
  </si>
  <si>
    <t>Net income attributable to Intel</t>
  </si>
  <si>
    <t>Earnings per share attributable to Intel</t>
  </si>
  <si>
    <t>basic</t>
  </si>
  <si>
    <t>diluted</t>
  </si>
  <si>
    <t>Changes in other comprehensive income (loss), net of tax:</t>
  </si>
  <si>
    <t>Net unrealized holding gains (losses) on derivatives</t>
  </si>
  <si>
    <t>Actuarial valuation and other pension benefits (expenses), net</t>
  </si>
  <si>
    <t>Translation adjustments and other</t>
  </si>
  <si>
    <t>Other comprehensive income (loss)</t>
  </si>
  <si>
    <t>Total comprehensive income</t>
  </si>
  <si>
    <t>Less: comprehensive income (loss) attributable to non-controlling interests</t>
  </si>
  <si>
    <t>Total comprehensive income attributable to Intel</t>
  </si>
  <si>
    <t>Weight average shares of common stock outstanding</t>
  </si>
  <si>
    <t xml:space="preserve">  </t>
  </si>
  <si>
    <t>Basic</t>
  </si>
  <si>
    <t>mm</t>
  </si>
  <si>
    <t>Diluted</t>
  </si>
  <si>
    <t>Balance Sheet</t>
  </si>
  <si>
    <t>Assets:</t>
  </si>
  <si>
    <t>Current assets</t>
  </si>
  <si>
    <t>Cash and cash equivalents</t>
  </si>
  <si>
    <t>Short-term investments</t>
  </si>
  <si>
    <t>Accounts receivable, net</t>
  </si>
  <si>
    <t>Inventories</t>
  </si>
  <si>
    <t>Assets held for sale</t>
  </si>
  <si>
    <t>Other current assets</t>
  </si>
  <si>
    <t>Total current assets</t>
  </si>
  <si>
    <t>Property, plant and equipment, net</t>
  </si>
  <si>
    <t>Equity investments</t>
  </si>
  <si>
    <t>Goodwill</t>
  </si>
  <si>
    <t>Indentified intangible assets, net</t>
  </si>
  <si>
    <t>Other long-term assets</t>
  </si>
  <si>
    <t>Total assets</t>
  </si>
  <si>
    <t>Liabilities and stockholders' equity:</t>
  </si>
  <si>
    <t>Revolver</t>
  </si>
  <si>
    <t>Short-term debt</t>
  </si>
  <si>
    <t>Accrued compensation and benefits</t>
  </si>
  <si>
    <t>Income taxes payable</t>
  </si>
  <si>
    <t>Other accrued liabilities</t>
  </si>
  <si>
    <t>Accured liabilties % increase</t>
  </si>
  <si>
    <t>Total current liabilities</t>
  </si>
  <si>
    <t>Long-term income taxes payable</t>
  </si>
  <si>
    <t>Deferred income taxes</t>
  </si>
  <si>
    <t>Other long-term liabilities</t>
  </si>
  <si>
    <t>Commitments and Contingencies (10,000 common stock issuance registered; 4,228 issued; 4,137 issued in 2022, 4,070 issued in 2021)</t>
  </si>
  <si>
    <t>Accumulated and other comprehensive income (loss)</t>
  </si>
  <si>
    <t>Retained earnings</t>
  </si>
  <si>
    <t>Retained earnings as revenue</t>
  </si>
  <si>
    <t>Total Intel stockholders' equity</t>
  </si>
  <si>
    <t>Non-controlling interests</t>
  </si>
  <si>
    <t>Total stockholders' equity</t>
  </si>
  <si>
    <t>Total liabilities and stockholders' equity</t>
  </si>
  <si>
    <t>Stockholder Equity Multiple per Issuance</t>
  </si>
  <si>
    <t>Shares issuances</t>
  </si>
  <si>
    <t>Cash Flow</t>
  </si>
  <si>
    <t>Cash and cash equivalents, beginning of period</t>
  </si>
  <si>
    <t>Cash flows provided by (used for) operating activities:</t>
  </si>
  <si>
    <t>Adjustments to reconcile net income to net cash provided by operating activities:</t>
  </si>
  <si>
    <t>Depreciation</t>
  </si>
  <si>
    <t>Share-based compensation</t>
  </si>
  <si>
    <t>Amortization of intangibles</t>
  </si>
  <si>
    <t>(Gains) losses on equity investments, net</t>
  </si>
  <si>
    <t>(Gains) losses on divestitures</t>
  </si>
  <si>
    <t>Changes in assets and liabilities:</t>
  </si>
  <si>
    <t>Accounts receivable</t>
  </si>
  <si>
    <t>Accounts payable</t>
  </si>
  <si>
    <t>Income taxes</t>
  </si>
  <si>
    <t>Other assets and liabilties</t>
  </si>
  <si>
    <t>Total adjustments</t>
  </si>
  <si>
    <t>Net cash provided by operating activities</t>
  </si>
  <si>
    <t>Cash flows provided by (used for) investing activities:</t>
  </si>
  <si>
    <t>Additions to property, plant and equipment</t>
  </si>
  <si>
    <t>Proceeds from capital related government incentives</t>
  </si>
  <si>
    <t>Additions to held for sale NAND property, plant and equipment</t>
  </si>
  <si>
    <t>Purchases of short-term investments</t>
  </si>
  <si>
    <t>Maturities and sales of short-term investments</t>
  </si>
  <si>
    <t>Purchases of equity investments</t>
  </si>
  <si>
    <t>Sales of equity investments</t>
  </si>
  <si>
    <t>Proceeds from divestitures</t>
  </si>
  <si>
    <t>Other investing</t>
  </si>
  <si>
    <t>Net cash used for investing activities</t>
  </si>
  <si>
    <t>Cash flows provided by (used for) financing activities:</t>
  </si>
  <si>
    <t>Issuance of commercial paper, net of issuance costs</t>
  </si>
  <si>
    <t>Payments on financial leases</t>
  </si>
  <si>
    <t>Partner contributions</t>
  </si>
  <si>
    <t>Proceeds from Mobileye IPO</t>
  </si>
  <si>
    <t>Issuance of term debt, net of issuance costs</t>
  </si>
  <si>
    <t>Repayment of term debt and debt conversions</t>
  </si>
  <si>
    <t>Proceeds from sales of common stock through employee equity incentive plans</t>
  </si>
  <si>
    <t>Repurchase of common stock</t>
  </si>
  <si>
    <t>Payment of dividends to stockholders</t>
  </si>
  <si>
    <t>Other financing</t>
  </si>
  <si>
    <t>Net cash provided by (used for) financing activities</t>
  </si>
  <si>
    <t>Net increase (decrease) in cash and cash equivalents</t>
  </si>
  <si>
    <t>Cash and cash equivalents, end of period</t>
  </si>
  <si>
    <t>Supplemental disclosures</t>
  </si>
  <si>
    <t>Acquisition of property, plant and equipment included in accounts payable and accrued liabilities</t>
  </si>
  <si>
    <t>Cash paid during the year for:</t>
  </si>
  <si>
    <t>Interest, net of capitalized interest</t>
  </si>
  <si>
    <t>Income taxes, net of refunds</t>
  </si>
  <si>
    <t>Memo: Competitive dividend amount</t>
  </si>
  <si>
    <t>Memo: Balancing check</t>
  </si>
  <si>
    <t>Memo: ROIC</t>
  </si>
  <si>
    <t>DCF</t>
  </si>
  <si>
    <t>3 Statement</t>
  </si>
  <si>
    <t>Amount</t>
  </si>
  <si>
    <t>Quarter</t>
  </si>
  <si>
    <t>Q1</t>
  </si>
  <si>
    <t>Q2</t>
  </si>
  <si>
    <t>Q3</t>
  </si>
  <si>
    <t>Q4</t>
  </si>
  <si>
    <t>(millions)</t>
  </si>
  <si>
    <t>Maturity</t>
  </si>
  <si>
    <t>Oregon and Arizona Fabrication bonds:</t>
  </si>
  <si>
    <t>Total senior notes and other borrowings</t>
  </si>
  <si>
    <t>Unamortized premium/discount and issuance costs</t>
  </si>
  <si>
    <t>Hedge accounting fair value adjustments</t>
  </si>
  <si>
    <t>Long-term debt</t>
  </si>
  <si>
    <t>Current portion of long-term debt</t>
  </si>
  <si>
    <t>2023 LT debt</t>
  </si>
  <si>
    <t>2024 LT debt</t>
  </si>
  <si>
    <t>2025 LT debt</t>
  </si>
  <si>
    <t>2026 LT debt</t>
  </si>
  <si>
    <t>2027 LT debt</t>
  </si>
  <si>
    <t>Pat Gelsinger's teaser of IFS lifetime value</t>
  </si>
  <si>
    <t>Equity Value</t>
  </si>
  <si>
    <t>Less: Net Debt</t>
  </si>
  <si>
    <t>Total Enterprise Value (TEV)</t>
  </si>
  <si>
    <t>Present Value of Terminal Value</t>
  </si>
  <si>
    <t>Terminal Value in Final Year</t>
  </si>
  <si>
    <t>Current Market Share Price</t>
  </si>
  <si>
    <t>Final Year FCF × (1 + g)</t>
  </si>
  <si>
    <t>Implied Share Price</t>
  </si>
  <si>
    <t>Long-Term Growth Rate</t>
  </si>
  <si>
    <t>Diluted Shares Outstanding (mm)</t>
  </si>
  <si>
    <t>Present Value of FCFFs</t>
  </si>
  <si>
    <t>Share Price Calculation</t>
  </si>
  <si>
    <t>Implied DCF Valuation</t>
  </si>
  <si>
    <t>Present Value of FCFF</t>
  </si>
  <si>
    <t>Discount Factor</t>
  </si>
  <si>
    <t>Free Cash Flow to Firm (FCFF)</t>
  </si>
  <si>
    <t>Less: Change in NWC</t>
  </si>
  <si>
    <t>Less: Capex</t>
  </si>
  <si>
    <t>Plus: D&amp;A</t>
  </si>
  <si>
    <t>% NOPAT Margin</t>
  </si>
  <si>
    <t>NOPAT</t>
  </si>
  <si>
    <t>Less: Taxes</t>
  </si>
  <si>
    <t>% EBIT Margin</t>
  </si>
  <si>
    <t>% Growth Rate</t>
  </si>
  <si>
    <t>Revenue</t>
  </si>
  <si>
    <t>($ in millions)</t>
  </si>
  <si>
    <t>Reverse DCF Model</t>
  </si>
  <si>
    <t>AMD</t>
  </si>
  <si>
    <t>ARM</t>
  </si>
  <si>
    <t>NVIDIA</t>
  </si>
  <si>
    <t>GF</t>
  </si>
  <si>
    <t>INTC</t>
  </si>
  <si>
    <t>P/E</t>
  </si>
  <si>
    <t>EV/Revenue</t>
  </si>
  <si>
    <t>P/B</t>
  </si>
  <si>
    <t>Dividends%</t>
  </si>
  <si>
    <t>Current</t>
  </si>
  <si>
    <t>Implied Returns</t>
  </si>
  <si>
    <t>D&amp;A of new plants</t>
  </si>
  <si>
    <t>New Mexico</t>
  </si>
  <si>
    <t>Oregon</t>
  </si>
  <si>
    <t>Tax rate</t>
  </si>
  <si>
    <t>Pat said no more dividends</t>
  </si>
  <si>
    <t>Interest income</t>
  </si>
  <si>
    <t>Interest expense</t>
  </si>
  <si>
    <t>Other, net</t>
  </si>
  <si>
    <t>Current liabilities:</t>
  </si>
  <si>
    <t>of PP&amp;E</t>
  </si>
  <si>
    <t>People are not leaving anymore! Pat will save the day!</t>
  </si>
  <si>
    <t>Prepaid customer supply agreements</t>
  </si>
  <si>
    <t>Pat says no more stock re-purchase</t>
  </si>
  <si>
    <t>Pat says no more dividends</t>
  </si>
  <si>
    <t>I just used the same level as the previous year since it is going to need financing</t>
  </si>
  <si>
    <t>The CHIPS and EU chips act grants a 20% per plant (Link)</t>
  </si>
  <si>
    <t>I left the assumption for cash to fund 5 plants upfront and then to use a historical high after</t>
  </si>
  <si>
    <t>WORK IN PROGRESS BEYOND THIS LINE</t>
  </si>
  <si>
    <t>On the assumption that OneAPI could run binary with NVIDIA. And Gaudi 3 will cater to the excess demand. Not to mention Gaudi could even beat H100.</t>
  </si>
  <si>
    <t>Some humble forecast. On the even that Gaudi would pull in more demand for HPC networking</t>
  </si>
  <si>
    <t>MobilEye seems to do well and continue. Keeping a modest assumption</t>
  </si>
  <si>
    <t>Accelerated computing will be split into DCAI and CCG**</t>
  </si>
  <si>
    <t>Pat is saying IFS is on track to get +US$15B contract in the next 5 years (a lifetime of TSMC fab is depreciated over 5 years)</t>
  </si>
  <si>
    <t>Modest revenue guestimate for Intel's "Other" revenue</t>
  </si>
  <si>
    <t>Keeping a historical high to factor in volatility in earnings results</t>
  </si>
  <si>
    <t>Keeping a historical low or modest assumption of CCG and NEX SKUs</t>
  </si>
  <si>
    <t>Keeping a historical high for modest assumption of tax</t>
  </si>
  <si>
    <t>FS</t>
  </si>
  <si>
    <t>Intel Media Accelerator 3150</t>
  </si>
  <si>
    <t>ION</t>
  </si>
  <si>
    <t>Radeon HD 3200</t>
  </si>
  <si>
    <t>QXL KMDOD</t>
  </si>
  <si>
    <t>VIA/S3G C-645/640 GPU</t>
  </si>
  <si>
    <t>VIA/S3G Chrome 645/640 GPU</t>
  </si>
  <si>
    <t>ZX Chrome 645/640 GPU</t>
  </si>
  <si>
    <t>GeForce 8600 GT</t>
  </si>
  <si>
    <t>GeForce GT 220</t>
  </si>
  <si>
    <t>Red Hat QXL controller</t>
  </si>
  <si>
    <t>Radeon HD 7350</t>
  </si>
  <si>
    <t>Radeon HD 8350</t>
  </si>
  <si>
    <t>Radeon R5 220</t>
  </si>
  <si>
    <t>Quadro FX 570</t>
  </si>
  <si>
    <t>FirePro 2270</t>
  </si>
  <si>
    <t>Radeon HD 6300M</t>
  </si>
  <si>
    <t>Radeon HD 6250</t>
  </si>
  <si>
    <t>Radeon HD 5450</t>
  </si>
  <si>
    <t>Quadro FX 880M</t>
  </si>
  <si>
    <t>Radeon HD 6290M</t>
  </si>
  <si>
    <t>GeForce 9500 GT</t>
  </si>
  <si>
    <t>Radeon HD 7290M</t>
  </si>
  <si>
    <t>Radeon HD 7310M</t>
  </si>
  <si>
    <t>Radeon HD 6290</t>
  </si>
  <si>
    <t>Mobility Radeon HD 5430</t>
  </si>
  <si>
    <t>GeForce 8400 GS</t>
  </si>
  <si>
    <t>FirePro 2460</t>
  </si>
  <si>
    <t>Radeon HD 7290</t>
  </si>
  <si>
    <t>Radeon HD 7310 - Carte graphique</t>
  </si>
  <si>
    <t>Matrox G200eh</t>
  </si>
  <si>
    <t>Radeon HD 7310G</t>
  </si>
  <si>
    <t>Quadro FX 580</t>
  </si>
  <si>
    <t>Matrox G200eh WDDM 1.2</t>
  </si>
  <si>
    <t>Radeon E6465</t>
  </si>
  <si>
    <t>Radeon HD 6320M</t>
  </si>
  <si>
    <t>Radeon HD 6320 Graphic</t>
  </si>
  <si>
    <t>Matrox G200eR</t>
  </si>
  <si>
    <t>Qualcomm Adreno 618 GPU</t>
  </si>
  <si>
    <t>Radeon HD 6310</t>
  </si>
  <si>
    <t>Radeon HD 8180</t>
  </si>
  <si>
    <t>Radeon HD 7340G</t>
  </si>
  <si>
    <t>RADEON HD 6350</t>
  </si>
  <si>
    <t>Radeon HD 6230</t>
  </si>
  <si>
    <t>Radeon HD 7310</t>
  </si>
  <si>
    <t>Matrox G200eW WDDM 1.2</t>
  </si>
  <si>
    <t>Radeon HD 6320</t>
  </si>
  <si>
    <t>Mobility Radeon HD 5450</t>
  </si>
  <si>
    <t>Radeon HD 7340M</t>
  </si>
  <si>
    <t>Radeon HD 6380G</t>
  </si>
  <si>
    <t>Radeon HD 5470</t>
  </si>
  <si>
    <t>Radeon R5 M320</t>
  </si>
  <si>
    <t>Radeon HD 7340</t>
  </si>
  <si>
    <t>Matrox G200eW</t>
  </si>
  <si>
    <t>Radeon HD 8210</t>
  </si>
  <si>
    <t>Mobility Radeon HD 5470</t>
  </si>
  <si>
    <t>Mobility Radeon. HD 5470</t>
  </si>
  <si>
    <t>GeForce GT 415M</t>
  </si>
  <si>
    <t>Radeon HD 6370D</t>
  </si>
  <si>
    <t>Radeon R2E</t>
  </si>
  <si>
    <t>Radeon R3E</t>
  </si>
  <si>
    <t>A6 Micro-6500T Quad-Core APU with RadeonR4</t>
  </si>
  <si>
    <t>Matrox G200eR WDDM 1.2</t>
  </si>
  <si>
    <t>Matrox G200e WDDM 1.2</t>
  </si>
  <si>
    <t>Radeon 520</t>
  </si>
  <si>
    <t>Intel HD manual-gen9_2015-133271</t>
  </si>
  <si>
    <t>Intel HD 500</t>
  </si>
  <si>
    <t>RADEON HD6370D</t>
  </si>
  <si>
    <t>Radeon R5 M435</t>
  </si>
  <si>
    <t>PHDGD Ivy 4</t>
  </si>
  <si>
    <t>Radeon HD 6450</t>
  </si>
  <si>
    <t>Matrox G200eh WDDM 2.0</t>
  </si>
  <si>
    <t>Radeon HD 6410D</t>
  </si>
  <si>
    <t>Intel 4th Generation Haswell HD</t>
  </si>
  <si>
    <t>Radeon HD 6480G</t>
  </si>
  <si>
    <t>GeForce 510</t>
  </si>
  <si>
    <t>GeForce 800M</t>
  </si>
  <si>
    <t>Radeon HD 8240</t>
  </si>
  <si>
    <t>Radeon HD 7660D + HD 7400 Dual</t>
  </si>
  <si>
    <t>GeForce 410M</t>
  </si>
  <si>
    <t>Radeon HD 6430M</t>
  </si>
  <si>
    <t>Radeon R2</t>
  </si>
  <si>
    <t>Radeon HD 8250</t>
  </si>
  <si>
    <t>Radeon HD 8280G</t>
  </si>
  <si>
    <t>Radeon HD 7400G</t>
  </si>
  <si>
    <t>Radeon HD 7480D</t>
  </si>
  <si>
    <t>Radeon HD 7450</t>
  </si>
  <si>
    <t>Radeon HD 6470M</t>
  </si>
  <si>
    <t>NVS 310</t>
  </si>
  <si>
    <t>GeForce 605</t>
  </si>
  <si>
    <t>Radeon HD 7640G + HD 7600M N HD 7600M Dual</t>
  </si>
  <si>
    <t>Qualcomm Adreno 540 GPU</t>
  </si>
  <si>
    <t>Radeon HD 8330E</t>
  </si>
  <si>
    <t>Radeon HD 8330</t>
  </si>
  <si>
    <t>Matrox G200eR WDDM 2.0</t>
  </si>
  <si>
    <t>Radeon HD 8370D</t>
  </si>
  <si>
    <t>Radeon HD 7420G</t>
  </si>
  <si>
    <t>Radeon HD 8310E</t>
  </si>
  <si>
    <t>Radeon HD 6450A</t>
  </si>
  <si>
    <t>Radeon HD 8470</t>
  </si>
  <si>
    <t>Radeon HD 8280</t>
  </si>
  <si>
    <t>Radeon E6460</t>
  </si>
  <si>
    <t>Radeon HD 7450A</t>
  </si>
  <si>
    <t>Radeon HD 7500G</t>
  </si>
  <si>
    <t>Radeon HD 7580D</t>
  </si>
  <si>
    <t>RADEON HD6410D</t>
  </si>
  <si>
    <t>Radeon HD 6520G</t>
  </si>
  <si>
    <t>GRID K180Q</t>
  </si>
  <si>
    <t>SUMO 9644</t>
  </si>
  <si>
    <t>NVS 4200M</t>
  </si>
  <si>
    <t>Radeon HD 7600G + 8500M/8700M Dual</t>
  </si>
  <si>
    <t>Radeon R5E</t>
  </si>
  <si>
    <t>Intel UHD Graphics 600</t>
  </si>
  <si>
    <t>GeForce GT 520MX</t>
  </si>
  <si>
    <t>GeForce GT 610</t>
  </si>
  <si>
    <t>GRID K120Q</t>
  </si>
  <si>
    <t>Radeon HD 8400E</t>
  </si>
  <si>
    <t>GeForce GT 705</t>
  </si>
  <si>
    <t>Radeon HD 7520G + 7650M Dual</t>
  </si>
  <si>
    <t>Intel HD 505</t>
  </si>
  <si>
    <t>Radeon R5 235</t>
  </si>
  <si>
    <t>IncrediblE HD</t>
  </si>
  <si>
    <t>GeForce GT 420</t>
  </si>
  <si>
    <t>GeForce GT 520</t>
  </si>
  <si>
    <t>Radeon HD 7600G + 7500M/7600M Dual</t>
  </si>
  <si>
    <t>GeForce GT 520M</t>
  </si>
  <si>
    <t>Radeon R3</t>
  </si>
  <si>
    <t>Radeon HD 8400</t>
  </si>
  <si>
    <t>GeForce GT 625</t>
  </si>
  <si>
    <t>GeForce GTS 250</t>
  </si>
  <si>
    <t>Radeon HD 7470</t>
  </si>
  <si>
    <t>Mobility Radeon HD 5000 Serisi</t>
  </si>
  <si>
    <t>Radeon HD 8490</t>
  </si>
  <si>
    <t>M880G with Mobility Radeon HD 4250</t>
  </si>
  <si>
    <t>Radeon HD 7520G</t>
  </si>
  <si>
    <t>Radeon HD 7600G + 7550M Dual</t>
  </si>
  <si>
    <t>Radeon HD 8410G</t>
  </si>
  <si>
    <t>Radeon HD 8280E</t>
  </si>
  <si>
    <t>Radeon HD 6530D</t>
  </si>
  <si>
    <t>GRID K160Q</t>
  </si>
  <si>
    <t>Radeon HD 6620G</t>
  </si>
  <si>
    <t>Radeon HD 7540D</t>
  </si>
  <si>
    <t>Radeon HD 7660G + HD 7600M N HD 7600M Dual</t>
  </si>
  <si>
    <t>Intel UHD Graphics 605</t>
  </si>
  <si>
    <t>Radeon HD 7520G + 7500/7600 Dual</t>
  </si>
  <si>
    <t>Radeon HD 7520G N HD 7520G + HD 7600M N HD 7600M D</t>
  </si>
  <si>
    <t>Radeon HD 7620G N HD 7620G + HD 8600M N HD 8600M D</t>
  </si>
  <si>
    <t>Intel Media Accelerator HD</t>
  </si>
  <si>
    <t>NVS 315</t>
  </si>
  <si>
    <t>Radeon HD 8450G</t>
  </si>
  <si>
    <t>GeForce 810M</t>
  </si>
  <si>
    <t>Radeon HD 7520G + 7610M Dual</t>
  </si>
  <si>
    <t>IncrediblE HD 4000</t>
  </si>
  <si>
    <t>Radeon HD 7600G</t>
  </si>
  <si>
    <t>GeForce GT 620</t>
  </si>
  <si>
    <t>Radeon HD 8690A</t>
  </si>
  <si>
    <t>GeForce 610M</t>
  </si>
  <si>
    <t>Radeon HD 7520G + HD 8600/8700M Dual</t>
  </si>
  <si>
    <t>Radeon HD 7520G + 8750M Dual</t>
  </si>
  <si>
    <t>Radeon HD 7520G + 7470M Dual</t>
  </si>
  <si>
    <t>Radeon HD 8350G</t>
  </si>
  <si>
    <t>Radeon HD 7520G N HD 7520G + HD 7500/7600 7500/760</t>
  </si>
  <si>
    <t>Radeon R4</t>
  </si>
  <si>
    <t>GeForce 800A</t>
  </si>
  <si>
    <t>Radeon HD 8470D</t>
  </si>
  <si>
    <t>Radeon HD 5550</t>
  </si>
  <si>
    <t>Radeon HD 7640G + 7400M Dual</t>
  </si>
  <si>
    <t>Radeon R5 230</t>
  </si>
  <si>
    <t>Radeon HD 7640G + 7470M Dual</t>
  </si>
  <si>
    <t>RADEON HD6530D</t>
  </si>
  <si>
    <t>Radeon HD 7640G + 6400M Dual</t>
  </si>
  <si>
    <t>Radeon HD 7640G N HD 7640G + HD 8570M Dual</t>
  </si>
  <si>
    <t>Radeon HD 7520G + HD 7400M Dual</t>
  </si>
  <si>
    <t>Radeon 3015e</t>
  </si>
  <si>
    <t>PHDGD Ivy 5</t>
  </si>
  <si>
    <t>Radeon HD 7520G + 7670M Dual</t>
  </si>
  <si>
    <t>Mobility Radeon HD 5650</t>
  </si>
  <si>
    <t>Radeon HD 8570D + HD8490 Dual</t>
  </si>
  <si>
    <t>Radeon HD 8450G + 8600M Dual</t>
  </si>
  <si>
    <t>Radeon HD 8450G + 8750M Dual</t>
  </si>
  <si>
    <t>Radeon HD 7600G + 6400M Dual</t>
  </si>
  <si>
    <t>Mobility Radeon HD 4250</t>
  </si>
  <si>
    <t>Radeon HD 7640G + HD 8570M Dual</t>
  </si>
  <si>
    <t>Radeon HD 7640G + HD 8500M N HD 8500M Dual</t>
  </si>
  <si>
    <t>Radeon HD 7640G + 7610M Dual</t>
  </si>
  <si>
    <t>Radeon HD 7640G + HD 7400M Dual</t>
  </si>
  <si>
    <t>Radeon HD 8450G + 8670M Dual</t>
  </si>
  <si>
    <t>Radeon HD 7520G + 7600M Dual</t>
  </si>
  <si>
    <t>Radeon HD 7600G + 7450M Dual</t>
  </si>
  <si>
    <t>Radeon R5 310</t>
  </si>
  <si>
    <t>Radeon HD 8550G</t>
  </si>
  <si>
    <t>GeForce GT 425M</t>
  </si>
  <si>
    <t>GeForce GT 420M</t>
  </si>
  <si>
    <t>Radeon HD 7640G</t>
  </si>
  <si>
    <t>Radeon HD 7540D + HD 6450 Dual</t>
  </si>
  <si>
    <t>Radeon HD 8550G + 8600M Dual</t>
  </si>
  <si>
    <t>Radeon HD 7620G</t>
  </si>
  <si>
    <t>GeForce GT 525M</t>
  </si>
  <si>
    <t>Radeon HD 7640G + 7500/7600 Dual</t>
  </si>
  <si>
    <t>Intel Skylake HD DT GT2</t>
  </si>
  <si>
    <t>Radeon HD 7560D</t>
  </si>
  <si>
    <t>Radeon HD 7640G + 8570M Dual</t>
  </si>
  <si>
    <t>7900 MOD - Radeon HD 6520G</t>
  </si>
  <si>
    <t>Radeon HD 7500G + 7500M/7600M Dual</t>
  </si>
  <si>
    <t>IncrediblE HD 4600</t>
  </si>
  <si>
    <t>Radeon HD 8510G</t>
  </si>
  <si>
    <t>Radeon HD 7560D + HD 7000 Dual</t>
  </si>
  <si>
    <t>Radeon HD 7640G + 8750M Dual</t>
  </si>
  <si>
    <t>Radeon HD 7600G + HD Dual</t>
  </si>
  <si>
    <t>Radeon HD 7640G + 7700M Dual</t>
  </si>
  <si>
    <t>Radeon HD 7640G + 7450M Dual</t>
  </si>
  <si>
    <t>Mobile Intel HD</t>
  </si>
  <si>
    <t>Radeon HD 7640G + 7690M Dual</t>
  </si>
  <si>
    <t>Radeon HD 8570D + HD 8470 Dual</t>
  </si>
  <si>
    <t>Radeon HD 7670M + 7670M Dual</t>
  </si>
  <si>
    <t>Radeon HD 7640G N HD 7640G + HD 7670M Dual</t>
  </si>
  <si>
    <t>Radeon HD 7640G + 8500M Dual</t>
  </si>
  <si>
    <t>Radeon HD 7640G + 7500M/7600M Dual</t>
  </si>
  <si>
    <t>Radeon R5 235X</t>
  </si>
  <si>
    <t>SUMO 964A</t>
  </si>
  <si>
    <t>Radeon HD 8550G + 8670M Dual</t>
  </si>
  <si>
    <t>Radeon HD 7640G + 8670M Dual</t>
  </si>
  <si>
    <t>Radeon HD 7640G + 7650M Dual</t>
  </si>
  <si>
    <t>Radeon HD 8570D</t>
  </si>
  <si>
    <t>Mobility Radeon HD 5570</t>
  </si>
  <si>
    <t>Intel HD 5300</t>
  </si>
  <si>
    <t>Mobility Radeon HD 5730</t>
  </si>
  <si>
    <t>Quadro 500M</t>
  </si>
  <si>
    <t>GeForce 615</t>
  </si>
  <si>
    <t>FirePro M2000</t>
  </si>
  <si>
    <t>Radeon HD 7500G + 7550M Dual</t>
  </si>
  <si>
    <t>Radeon HD 7610M</t>
  </si>
  <si>
    <t>Intel HD 3000</t>
  </si>
  <si>
    <t>Radeon HD 7570M</t>
  </si>
  <si>
    <t>Radeon HD 7640G + 7670M Dual</t>
  </si>
  <si>
    <t>Intel HD 4000</t>
  </si>
  <si>
    <t>GeForce GT 435M</t>
  </si>
  <si>
    <t>Radeon HD 6550D</t>
  </si>
  <si>
    <t>Radeon HD 5570</t>
  </si>
  <si>
    <t>Radeon HD 7560D + R5 235 Dual</t>
  </si>
  <si>
    <t>Radeon 6600M</t>
  </si>
  <si>
    <t>Quadro 410</t>
  </si>
  <si>
    <t>GRID K140Q</t>
  </si>
  <si>
    <t>Radeon HD 7640G + HD 7600M Dual</t>
  </si>
  <si>
    <t>Intel HD 610</t>
  </si>
  <si>
    <t>Radeon HD 7670M</t>
  </si>
  <si>
    <t>Radeon HD 7650M</t>
  </si>
  <si>
    <t>Quadro 1000M</t>
  </si>
  <si>
    <t>Radeon HD 8550G + 8570M Dual</t>
  </si>
  <si>
    <t>FirePro V3800</t>
  </si>
  <si>
    <t>Radeon HD 8650G + HD 8600M Dual</t>
  </si>
  <si>
    <t>Radeon HD 7660G + HD 7600M Dual</t>
  </si>
  <si>
    <t>GeForce GT 550M</t>
  </si>
  <si>
    <t>GeForce GT 620M</t>
  </si>
  <si>
    <t>Intel HD 515</t>
  </si>
  <si>
    <t>Matrox G200eW3 WDDM 2.0</t>
  </si>
  <si>
    <t>Radeon HD 8510G + 8500M Dual</t>
  </si>
  <si>
    <t>Radeon HD 8610G</t>
  </si>
  <si>
    <t>Radeon R5 PRO A6-9500B R5, 6 COMPUTE CORES 2C+4G</t>
  </si>
  <si>
    <t>Radeon HD 8470D + 6450 Dual</t>
  </si>
  <si>
    <t>Radeon HD 8550G + 8500M Dual</t>
  </si>
  <si>
    <t>Quadro 600</t>
  </si>
  <si>
    <t>Radeon HD 6550A</t>
  </si>
  <si>
    <t>NA</t>
  </si>
  <si>
    <t>Radeon HD 7660D + 7470 Dual</t>
  </si>
  <si>
    <t>Radeon R5 235 + HD 7560D Dual</t>
  </si>
  <si>
    <t>Radeon HD 7640G + 7600M Dual</t>
  </si>
  <si>
    <t>Intel HD 615</t>
  </si>
  <si>
    <t>139.99*</t>
  </si>
  <si>
    <t>GeForce GT 430</t>
  </si>
  <si>
    <t>Intel UHD Graphics 615</t>
  </si>
  <si>
    <t>Radeon 3020e</t>
  </si>
  <si>
    <t>Radeon Vega 2</t>
  </si>
  <si>
    <t>Radeon HD 7660G + HD 8500M Dual</t>
  </si>
  <si>
    <t>Radeon HD 7660D + R5 235 Dual</t>
  </si>
  <si>
    <t>Radeon HD 7660G + 7470M Dual</t>
  </si>
  <si>
    <t>Radeon HD 7660G + 8600M Dual</t>
  </si>
  <si>
    <t>Radeon R7 M350</t>
  </si>
  <si>
    <t>Radeon HD 8570D + R5 235 Dual</t>
  </si>
  <si>
    <t>Intel UHD Graphics 610</t>
  </si>
  <si>
    <t>Radeon HD 8570D + HD 7000 Dual</t>
  </si>
  <si>
    <t>NVS 5200M</t>
  </si>
  <si>
    <t>Radeon HD 8500M</t>
  </si>
  <si>
    <t>49.00*</t>
  </si>
  <si>
    <t>GeForce GT 530</t>
  </si>
  <si>
    <t>GeForce GT 820M</t>
  </si>
  <si>
    <t>Radeon HD 8610G + 8500M Dual</t>
  </si>
  <si>
    <t>Radeon HD 7550M</t>
  </si>
  <si>
    <t>Radeon HD 8650G + HD 8570M Dual</t>
  </si>
  <si>
    <t>Mobility Radeon HD 5000</t>
  </si>
  <si>
    <t>Radeon HD 8610G + 8600M Dual</t>
  </si>
  <si>
    <t>262.00*</t>
  </si>
  <si>
    <t>Radeon HD 7650A</t>
  </si>
  <si>
    <t>Radeon R1E</t>
  </si>
  <si>
    <t>GeForce GT 720A</t>
  </si>
  <si>
    <t>Radeon HD 8650G + 8600M Dual</t>
  </si>
  <si>
    <t>Radeon R6 PRO A8-8600B R6, 10 Compute Cores 4C+6G</t>
  </si>
  <si>
    <t>Radeon HD 7660G + HD 7500/7600 7500/7600 Dual</t>
  </si>
  <si>
    <t>SUMO 9640</t>
  </si>
  <si>
    <t>Radeon HD 8550D</t>
  </si>
  <si>
    <t>GeForce 710A</t>
  </si>
  <si>
    <t>Radeon HD 7620G + HD 8670M Dual</t>
  </si>
  <si>
    <t>Radeon HD 7640G + HD 8500M Dual</t>
  </si>
  <si>
    <t>GeForce 710M</t>
  </si>
  <si>
    <t>Radeon R5 PRO A8-9600B R5, 10 COMPUTE CORES 4C+6G</t>
  </si>
  <si>
    <t>Radeon R5 M240</t>
  </si>
  <si>
    <t>Radeon HD 7660G</t>
  </si>
  <si>
    <t>111.99*</t>
  </si>
  <si>
    <t>NVS 510</t>
  </si>
  <si>
    <t>Radeon HD 8610G + 8670M Dual</t>
  </si>
  <si>
    <t>Radeon R7 A360</t>
  </si>
  <si>
    <t>Radeon HD 7620G + 8600M Dual</t>
  </si>
  <si>
    <t>Radeon HD 8550G + HD 8600M Dual</t>
  </si>
  <si>
    <t>GeForce GT 710M</t>
  </si>
  <si>
    <t>Radeon HD 8610G + HD 8670M Dual</t>
  </si>
  <si>
    <t>Radeon HD 7660G + 7610M Dual</t>
  </si>
  <si>
    <t>Radeon HD 7660G + 7400M Dual</t>
  </si>
  <si>
    <t>Radeon HD 7660G + 7670M Dual</t>
  </si>
  <si>
    <t>GRID M10-1B</t>
  </si>
  <si>
    <t>Radeon HD 7550M/7650M</t>
  </si>
  <si>
    <t>Intel HD P4000</t>
  </si>
  <si>
    <t>177.20*</t>
  </si>
  <si>
    <t>GeForce GT 555M</t>
  </si>
  <si>
    <t>Radeon HD 7560D + 6450 Dual</t>
  </si>
  <si>
    <t>Radeon HD 7640G + HD 7670M Dual</t>
  </si>
  <si>
    <t>Radeon HD 7640G N HD 7640G + HD 7600M N HD 7600M D</t>
  </si>
  <si>
    <t>Radeon HD 8650G + 8570M Dual</t>
  </si>
  <si>
    <t>GeForce GT 630M</t>
  </si>
  <si>
    <t>Radeon HD 7600M + 7600M Dual</t>
  </si>
  <si>
    <t>149.99*</t>
  </si>
  <si>
    <t>FirePro 3D V3800</t>
  </si>
  <si>
    <t>Radeon HD 8650G N HD 8650G + HD 8570M Dual</t>
  </si>
  <si>
    <t>Radeon HD 8470D + HD 6450 Dual</t>
  </si>
  <si>
    <t>Radeon R6 PRO A10-8700B R6, 10 Compute Cores 4C+6G</t>
  </si>
  <si>
    <t>GeForce GT 720M</t>
  </si>
  <si>
    <t>Radeon HD 7660D</t>
  </si>
  <si>
    <t>Intel HD 510</t>
  </si>
  <si>
    <t>Radeon HD 7660G N HD 7660G + HD 7600M N HD 7600M D</t>
  </si>
  <si>
    <t>Radeon HD 7660G N HD 7660G + HD 7670M Dual</t>
  </si>
  <si>
    <t>945.00*</t>
  </si>
  <si>
    <t>Radeon HD 8650G</t>
  </si>
  <si>
    <t>Radeon R5 M230</t>
  </si>
  <si>
    <t>Radeon HD 8650G + 8670M Dual</t>
  </si>
  <si>
    <t>GeForce GT 635M</t>
  </si>
  <si>
    <t>Radeon R6 PRO A10-8700B 4C+6G</t>
  </si>
  <si>
    <t>64.99*</t>
  </si>
  <si>
    <t>Radeon HD 6570</t>
  </si>
  <si>
    <t>Radeon Vega 3 Athlon Silver 3050e</t>
  </si>
  <si>
    <t>GeForce 820A</t>
  </si>
  <si>
    <t>849.99*</t>
  </si>
  <si>
    <t>GeForce GT 640M LE</t>
  </si>
  <si>
    <t>Intel HD 4400</t>
  </si>
  <si>
    <t>102.49*</t>
  </si>
  <si>
    <t>Radeon HD 7570</t>
  </si>
  <si>
    <t>Radeon RX 550X</t>
  </si>
  <si>
    <t>Radeon HD 8550G + 8690M Dual</t>
  </si>
  <si>
    <t>60.24*</t>
  </si>
  <si>
    <t>Quadro K600</t>
  </si>
  <si>
    <t>399.00*</t>
  </si>
  <si>
    <t>Radeon HD 7670</t>
  </si>
  <si>
    <t>Radeon R6 A10-8700P</t>
  </si>
  <si>
    <t>Radeon R5 M420</t>
  </si>
  <si>
    <t>269.00*</t>
  </si>
  <si>
    <t>Quadro K420</t>
  </si>
  <si>
    <t>Radeon HD 7660G + 7600M Dual</t>
  </si>
  <si>
    <t>Radeon R5 M255</t>
  </si>
  <si>
    <t>Radeon R6</t>
  </si>
  <si>
    <t>Radeon Vega 3 3020e</t>
  </si>
  <si>
    <t>67.00*</t>
  </si>
  <si>
    <t>Radeon HD 5670</t>
  </si>
  <si>
    <t>Radeon HD 8670D</t>
  </si>
  <si>
    <t>Intel HD Family</t>
  </si>
  <si>
    <t>Radeon HD 8650G + 8500M Dual</t>
  </si>
  <si>
    <t>Radeon R7 M365X</t>
  </si>
  <si>
    <t>238.44*</t>
  </si>
  <si>
    <t>FirePro V3900</t>
  </si>
  <si>
    <t>69.95*</t>
  </si>
  <si>
    <t>Quadro K1000M</t>
  </si>
  <si>
    <t>Radeon Athlon Silver 3050U</t>
  </si>
  <si>
    <t>Radeon HD 7520G + HD 8750M Dual</t>
  </si>
  <si>
    <t>Radeon R5 PRO A10-8730B R5, 10 COMPUTE CORES 4C+6G</t>
  </si>
  <si>
    <t>Radeon HD 8650G + 7600M Dual</t>
  </si>
  <si>
    <t>225.00*</t>
  </si>
  <si>
    <t>GeForce GT 440</t>
  </si>
  <si>
    <t>Radeon R5 M315</t>
  </si>
  <si>
    <t>87.95*</t>
  </si>
  <si>
    <t>GeForce GT 540M</t>
  </si>
  <si>
    <t>Radeon HD 7560D + 6570 Dual</t>
  </si>
  <si>
    <t>Radeon R8 M535DX</t>
  </si>
  <si>
    <t>Radeon HD 6650M</t>
  </si>
  <si>
    <t>Qualcomm Adreno 680 GPU</t>
  </si>
  <si>
    <t>159.99*</t>
  </si>
  <si>
    <t>FirePro 3D V4800</t>
  </si>
  <si>
    <t>Radeon HD 8650G + 7670M Dual</t>
  </si>
  <si>
    <t>Radeon HD 8650D</t>
  </si>
  <si>
    <t>147.01*</t>
  </si>
  <si>
    <t>GeForce GT 630</t>
  </si>
  <si>
    <t>Radeon R7 PRO A12-8830B</t>
  </si>
  <si>
    <t>Intel HD P4600</t>
  </si>
  <si>
    <t>249.99*</t>
  </si>
  <si>
    <t>GeForce GT 710</t>
  </si>
  <si>
    <t>GeForce 910M</t>
  </si>
  <si>
    <t>39.95*</t>
  </si>
  <si>
    <t>Radeon R5 420</t>
  </si>
  <si>
    <t>629.99*</t>
  </si>
  <si>
    <t>Radeon HD 8550G + 8600/8700M Dual</t>
  </si>
  <si>
    <t>799.00*</t>
  </si>
  <si>
    <t>Radeon R7 M260</t>
  </si>
  <si>
    <t>Radeon HD 8570M</t>
  </si>
  <si>
    <t>Radeon HD 8650G + HD 8670M Dual</t>
  </si>
  <si>
    <t>Radeon HD 8650G N HD 8650G + HD 8600/8700M Dual</t>
  </si>
  <si>
    <t>Radeon HD 8650G + R5 M230 Dual</t>
  </si>
  <si>
    <t>Radeon HD 8650G + HD 8600M N HD 8600M Dual</t>
  </si>
  <si>
    <t>199.00*</t>
  </si>
  <si>
    <t>Barco MXRT 2600</t>
  </si>
  <si>
    <t>Radeon HD 7660G + 8670M Dual</t>
  </si>
  <si>
    <t>Intel UHD Graphics 617</t>
  </si>
  <si>
    <t>Radeon R6 M255DX</t>
  </si>
  <si>
    <t>Matrox G200e WDDM 2.0</t>
  </si>
  <si>
    <t>Radeon HD 6650A</t>
  </si>
  <si>
    <t>Radeon R6 PRO A8-8600B 4C+6G</t>
  </si>
  <si>
    <t>Radeon HD 7660G + HD 7700M Dual</t>
  </si>
  <si>
    <t>Radeon HD 7540D + 6570 Dual</t>
  </si>
  <si>
    <t>99.99*</t>
  </si>
  <si>
    <t>GeForce GT 720</t>
  </si>
  <si>
    <t>Radeon HD 8670D + HD 7600 Dual</t>
  </si>
  <si>
    <t>339.99*</t>
  </si>
  <si>
    <t>Radeon R5 330</t>
  </si>
  <si>
    <t>Radeon R5 A10-9620P RADEON R5, 10 COMPUTE CORES 4C</t>
  </si>
  <si>
    <t>Radeon HD 7620G + 8670M Dual</t>
  </si>
  <si>
    <t>Radeon R7 M270</t>
  </si>
  <si>
    <t>240.00*</t>
  </si>
  <si>
    <t>Quadro K610M</t>
  </si>
  <si>
    <t>Radeon HD 8550G + 8750M Dual</t>
  </si>
  <si>
    <t>Radeon R7 PRO A12-9800B</t>
  </si>
  <si>
    <t>Radeon HD 7640G + 8600/8700M Dual</t>
  </si>
  <si>
    <t>Radeon R5 A10-9600P 4C+6G</t>
  </si>
  <si>
    <t>Radeon HD 7520G + HD 7600M Dual</t>
  </si>
  <si>
    <t>Radeon R7 M360</t>
  </si>
  <si>
    <t>Radeon HD 8650G + HD 8600/8700M Dual</t>
  </si>
  <si>
    <t>Radeon HD 7560D + 7570 Dual</t>
  </si>
  <si>
    <t>Radeon R7 M265</t>
  </si>
  <si>
    <t>Radeon R7 M440</t>
  </si>
  <si>
    <t>68.99*</t>
  </si>
  <si>
    <t>Radeon HD 6670</t>
  </si>
  <si>
    <t>Radeon HD 8730M</t>
  </si>
  <si>
    <t>Intel HD 5600</t>
  </si>
  <si>
    <t>Intel Poison Ivy</t>
  </si>
  <si>
    <t>Qualcomm Adreno 690 GPU</t>
  </si>
  <si>
    <t>Radeon Vega 3 Ryzen Embedded R1505G</t>
  </si>
  <si>
    <t>Radeon HD 7660G + HD 7670M Dual</t>
  </si>
  <si>
    <t>Radeon HD 7660D + HD 7000 Dual</t>
  </si>
  <si>
    <t>Radeon Vega 3 Athlon 320GE</t>
  </si>
  <si>
    <t>Radeon R5 A10-9600P RADEON R5, 10 COMPUTE CORES 4C</t>
  </si>
  <si>
    <t>Radeon Athlon Gold 3150U</t>
  </si>
  <si>
    <t>Intel HD 5500</t>
  </si>
  <si>
    <t>7900 MOD - Radeon HD 6550D</t>
  </si>
  <si>
    <t>Radeon HD 8650G + 8750M Dual</t>
  </si>
  <si>
    <t>229.74*</t>
  </si>
  <si>
    <t>Quadro 2000M</t>
  </si>
  <si>
    <t>Radeon HD 7540D + 7500 Dual</t>
  </si>
  <si>
    <t>Radeon R7 A8 PRO-7600B</t>
  </si>
  <si>
    <t>Radeon HD 7660G + 7700M Dual</t>
  </si>
  <si>
    <t>Intel HD 520</t>
  </si>
  <si>
    <t>Radeon R7 PRO A12-8800B</t>
  </si>
  <si>
    <t>GRID M10-2B</t>
  </si>
  <si>
    <t>Radeon HD 8470D + 6570 Dual</t>
  </si>
  <si>
    <t>625.00*</t>
  </si>
  <si>
    <t>Intel HD 5000</t>
  </si>
  <si>
    <t>Radeon R7 M465</t>
  </si>
  <si>
    <t>Radeon Vega 3 Ryzen 3 3200U</t>
  </si>
  <si>
    <t>Radeon R8 M445DX</t>
  </si>
  <si>
    <t>Radeon HD 8570D + HD 6570 Dual</t>
  </si>
  <si>
    <t>Radeon HD 7730M</t>
  </si>
  <si>
    <t>Radeon R7 M340</t>
  </si>
  <si>
    <t>69.99*</t>
  </si>
  <si>
    <t>Quadro 3000M</t>
  </si>
  <si>
    <t>395.00*</t>
  </si>
  <si>
    <t>GRID K1</t>
  </si>
  <si>
    <t>86.00*</t>
  </si>
  <si>
    <t>FirePro V5900</t>
  </si>
  <si>
    <t>Radeon 620</t>
  </si>
  <si>
    <t>435.92*</t>
  </si>
  <si>
    <t>Radeon R7 A12-9700P RADEON</t>
  </si>
  <si>
    <t>Radeon HD 7660D + 6570 Dual</t>
  </si>
  <si>
    <t>Radeon Vega 3 Ryzen 3 3250U</t>
  </si>
  <si>
    <t>Radeon HD 8610G + R5 M200 Dual</t>
  </si>
  <si>
    <t>Matrox C420 LP PCIe x16</t>
  </si>
  <si>
    <t>Radeon Ryzen 3 3250U</t>
  </si>
  <si>
    <t>Radeon Vega 3 Athlon 300U</t>
  </si>
  <si>
    <t>Radeon R7 M260X</t>
  </si>
  <si>
    <t>Radeon HD 7660D + 7540D Dual</t>
  </si>
  <si>
    <t>FirePro M4150</t>
  </si>
  <si>
    <t>Radeon HD 7640G + HD 8600/8700M Dual</t>
  </si>
  <si>
    <t>Radeon HD 7660D + 7500 Dual</t>
  </si>
  <si>
    <t>Radeon HD 8570D + 6570 Dual</t>
  </si>
  <si>
    <t>Intel HD P4600/P4700</t>
  </si>
  <si>
    <t>744.00*</t>
  </si>
  <si>
    <t>Radeon R7 M445</t>
  </si>
  <si>
    <t>Intel HD Graphics 620</t>
  </si>
  <si>
    <t>GeForce GT 445M</t>
  </si>
  <si>
    <t>Radeon HD 7560D + HD 6570 Dual</t>
  </si>
  <si>
    <t>Radeon HD 7560D + 7560D Dual</t>
  </si>
  <si>
    <t>Radeon 535DX</t>
  </si>
  <si>
    <t>Radeon 530</t>
  </si>
  <si>
    <t>Radeon HD 8650G + 8600/8700M Dual</t>
  </si>
  <si>
    <t>FirePro V4900</t>
  </si>
  <si>
    <t>Radeon HD 8670D N HD 8670D + HD 8670D Dual</t>
  </si>
  <si>
    <t>Radeon R7 PRO A8-8650B</t>
  </si>
  <si>
    <t>Intel UHD Graphics 620</t>
  </si>
  <si>
    <t>2,677.99*</t>
  </si>
  <si>
    <t>Radeon Vega 3</t>
  </si>
  <si>
    <t>Radeon R4E</t>
  </si>
  <si>
    <t>85.00*</t>
  </si>
  <si>
    <t>Radeon R5 240</t>
  </si>
  <si>
    <t>Radeon R7 A8-7600</t>
  </si>
  <si>
    <t>Radeon HD 8550G + R5 M200 Dual</t>
  </si>
  <si>
    <t>59.00*</t>
  </si>
  <si>
    <t>FirePro W2100</t>
  </si>
  <si>
    <t>Radeon HD 8650G N HD 8650G + HD 8600M N HD 8600M D</t>
  </si>
  <si>
    <t>Radeon HD 8610G + HD 8500M Dual</t>
  </si>
  <si>
    <t>Intel HD 530</t>
  </si>
  <si>
    <t>239.99*</t>
  </si>
  <si>
    <t>Radeon E6760</t>
  </si>
  <si>
    <t>89.99*</t>
  </si>
  <si>
    <t>Ryzen 5 2500U with Radeon Vega</t>
  </si>
  <si>
    <t>NVS 5400M</t>
  </si>
  <si>
    <t>Intel HD 4600</t>
  </si>
  <si>
    <t>530.00*</t>
  </si>
  <si>
    <t>Radeon R7 FX-9800P RADEON</t>
  </si>
  <si>
    <t>GeForce GT 640M</t>
  </si>
  <si>
    <t>Radeon HD 8750M</t>
  </si>
  <si>
    <t>Radeon HD 6670 + 6670 Dual</t>
  </si>
  <si>
    <t>Firepro W4190M</t>
  </si>
  <si>
    <t>Radeon 535</t>
  </si>
  <si>
    <t>Radeon R7 A8-7650K</t>
  </si>
  <si>
    <t>Radeon R5 Opteron X3216</t>
  </si>
  <si>
    <t>GeForce GT 735M</t>
  </si>
  <si>
    <t>GeForce 920M</t>
  </si>
  <si>
    <t>Radeon HD 8670D + R5 235 Dual</t>
  </si>
  <si>
    <t>Radeon HD 7690M</t>
  </si>
  <si>
    <t>Radeon R5 430</t>
  </si>
  <si>
    <t>Radeon HD 7660D + 7670 Dual</t>
  </si>
  <si>
    <t>Radeon R7 A10-7700K</t>
  </si>
  <si>
    <t>Radeon HD 7660G + 7730M Dual</t>
  </si>
  <si>
    <t>Radeon R7 M460</t>
  </si>
  <si>
    <t>Radeon R7 PRO A10-8770E</t>
  </si>
  <si>
    <t>Radeon HD 7660G N HD 7660G + HD 7700M N HD 7700M D</t>
  </si>
  <si>
    <t>Radeon HD 8570D + HD 6670 Dual</t>
  </si>
  <si>
    <t>109.99*</t>
  </si>
  <si>
    <t>Radeon R7 240</t>
  </si>
  <si>
    <t>GeForce GT 645M</t>
  </si>
  <si>
    <t>FirePro W4170M</t>
  </si>
  <si>
    <t>GeForce 820M</t>
  </si>
  <si>
    <t>79.99*</t>
  </si>
  <si>
    <t>Radeon HD 6750</t>
  </si>
  <si>
    <t>Radeon Vega 3 Mobile</t>
  </si>
  <si>
    <t>55.59*</t>
  </si>
  <si>
    <t>GeForce GT 545</t>
  </si>
  <si>
    <t>Radeon HD 7670A</t>
  </si>
  <si>
    <t>Radeon R7E</t>
  </si>
  <si>
    <t>Intel HD P530</t>
  </si>
  <si>
    <t>Radeon HD 6800M</t>
  </si>
  <si>
    <t>Radeon HD 6700M</t>
  </si>
  <si>
    <t>Intel Iris 5100</t>
  </si>
  <si>
    <t>GRID M10-1Q</t>
  </si>
  <si>
    <t>Intel UHD Graphics 710</t>
  </si>
  <si>
    <t>Radeon R7 A10-7800</t>
  </si>
  <si>
    <t>144.04*</t>
  </si>
  <si>
    <t>Quadro K2000M</t>
  </si>
  <si>
    <t>Radeon HD 8650G + HD 8750M Dual</t>
  </si>
  <si>
    <t>Radeon HD 8570D + 6670 Dual</t>
  </si>
  <si>
    <t>GRID M10-0Q</t>
  </si>
  <si>
    <t>GRID M10-4Q</t>
  </si>
  <si>
    <t>GRID K240Q</t>
  </si>
  <si>
    <t>Mobility Radeon HD 5850</t>
  </si>
  <si>
    <t>Radeon Vega 3 Athlon 3000G</t>
  </si>
  <si>
    <t>529.00*</t>
  </si>
  <si>
    <t>Radeon R7 PRO A10-9700E</t>
  </si>
  <si>
    <t>GRID M60-2Q</t>
  </si>
  <si>
    <t>Radeon HD 7560D + HD 7670 Dual</t>
  </si>
  <si>
    <t>213.23*</t>
  </si>
  <si>
    <t>Quadro 2000</t>
  </si>
  <si>
    <t>GeForce 920MX</t>
  </si>
  <si>
    <t>Intel HD 630</t>
  </si>
  <si>
    <t>Radeon R6 A8-8600P</t>
  </si>
  <si>
    <t>GeForce 920A</t>
  </si>
  <si>
    <t>Radeon HD 8670D + 6670 Dual</t>
  </si>
  <si>
    <t>322.99*</t>
  </si>
  <si>
    <t>Quadro K1100M</t>
  </si>
  <si>
    <t>Radeon HD 8670D + HD 6670 Dual</t>
  </si>
  <si>
    <t>Radeon HD 8670D + HD 7000 Dual</t>
  </si>
  <si>
    <t>Radeon HD 7660D + 6670 Dual</t>
  </si>
  <si>
    <t>Radeon R7 A8-7670K</t>
  </si>
  <si>
    <t>GeForce GTX 460M</t>
  </si>
  <si>
    <t>GeForce 730A</t>
  </si>
  <si>
    <t>GeForce GT 730</t>
  </si>
  <si>
    <t>Radeon R5 PRO A6-9500B 2C+4G</t>
  </si>
  <si>
    <t>FirePro W5130M</t>
  </si>
  <si>
    <t>54.15*</t>
  </si>
  <si>
    <t>GeForce 210</t>
  </si>
  <si>
    <t>Radeon HD 8550G + HD 8750M Dual</t>
  </si>
  <si>
    <t>Radeon HD 7560D + 6670 Dual</t>
  </si>
  <si>
    <t>Radeon R9 M265X</t>
  </si>
  <si>
    <t>Radeon R7 A8-9600 RADEON</t>
  </si>
  <si>
    <t>GeForce GT 730M</t>
  </si>
  <si>
    <t>Intel UHD Graphics 630</t>
  </si>
  <si>
    <t>Radeon HD 7560D + 7670 Dual</t>
  </si>
  <si>
    <t>Radeon 630</t>
  </si>
  <si>
    <t>Radeon R7 PRO A10-8750B</t>
  </si>
  <si>
    <t>140.00*</t>
  </si>
  <si>
    <t>Quadro 2000D</t>
  </si>
  <si>
    <t>Radeon R5 A6-7480</t>
  </si>
  <si>
    <t>Radeon HD 5750</t>
  </si>
  <si>
    <t>Radeon 625</t>
  </si>
  <si>
    <t>GeForce 830M</t>
  </si>
  <si>
    <t>Radeon R7 A10 PRO-7800B</t>
  </si>
  <si>
    <t>Radeon R7 FX-8800P</t>
  </si>
  <si>
    <t>Intel HD 5200</t>
  </si>
  <si>
    <t>Intel HD 6000</t>
  </si>
  <si>
    <t>150.58*</t>
  </si>
  <si>
    <t>Radeon R7 430</t>
  </si>
  <si>
    <t>Mobility Radeon HD 5870</t>
  </si>
  <si>
    <t>GeForce GTX 560M</t>
  </si>
  <si>
    <t>Radeon R9 M375</t>
  </si>
  <si>
    <t>Radeon HD 7560D + HD 6670 Dual</t>
  </si>
  <si>
    <t>Quadro 2000 D</t>
  </si>
  <si>
    <t>GeForce GT 745M</t>
  </si>
  <si>
    <t>Intel Iris 6100</t>
  </si>
  <si>
    <t>Intel Iris Pro 6100</t>
  </si>
  <si>
    <t>Radeon R7 A10-8750</t>
  </si>
  <si>
    <t>98.68*</t>
  </si>
  <si>
    <t>Radeon HD 8570</t>
  </si>
  <si>
    <t>232.06*</t>
  </si>
  <si>
    <t>Quadro 4000M</t>
  </si>
  <si>
    <t>Radeon R7 240 + HD 8670D Dual</t>
  </si>
  <si>
    <t>GeForce GT 740M</t>
  </si>
  <si>
    <t>RadeonT 610M</t>
  </si>
  <si>
    <t>Radeon R5 PRO A6-9500 R5, 8 COMPUTE CORES 2C+6G</t>
  </si>
  <si>
    <t>GeForce GT 650M</t>
  </si>
  <si>
    <t>Radeon HD 8450G + 8600/8700M Dual</t>
  </si>
  <si>
    <t>Radeon R7 PRO A10-9700</t>
  </si>
  <si>
    <t>Intel HD P630</t>
  </si>
  <si>
    <t>Radeon R7 A8-7680</t>
  </si>
  <si>
    <t>Radeon R7 240 + HD 8570D Dual</t>
  </si>
  <si>
    <t>GRID M60-0B</t>
  </si>
  <si>
    <t>Radeon HD 8670D + 7000 Dual</t>
  </si>
  <si>
    <t>Radeon R7 A8-7500 4C+6G</t>
  </si>
  <si>
    <t>Radeon R7 A10-7850K</t>
  </si>
  <si>
    <t>1,008.09*</t>
  </si>
  <si>
    <t>Quadro 4000</t>
  </si>
  <si>
    <t>Radeon HD 8570 + 8670D Dual</t>
  </si>
  <si>
    <t>Radeon HD 7560D + HD 8570 Dual</t>
  </si>
  <si>
    <t>GRID V100-8Q</t>
  </si>
  <si>
    <t>Radeon 540</t>
  </si>
  <si>
    <t>Radeon R7 PRO A12-8870E</t>
  </si>
  <si>
    <t>Radeon HD 8670D + 8570 Dual</t>
  </si>
  <si>
    <t>Radeon HD 8570D + R7 200 Dual</t>
  </si>
  <si>
    <t>GeForce 930M</t>
  </si>
  <si>
    <t>Radeon HD 8570 + HD 7660D Dual</t>
  </si>
  <si>
    <t>Radeon R7 A10-9700 RADEON</t>
  </si>
  <si>
    <t>Radeon R5 PRO A6-8530B 2C+4G</t>
  </si>
  <si>
    <t>Radeon 550X</t>
  </si>
  <si>
    <t>Radeon HD 8670D + R7 240 Dual</t>
  </si>
  <si>
    <t>GeForce MX110</t>
  </si>
  <si>
    <t>Radeon Ryzen 5 3450U</t>
  </si>
  <si>
    <t>Radeon R7 PRO A12-9800E</t>
  </si>
  <si>
    <t>Radeon R5 A6-9500 RADEON R5, 8 COMPUTE CORES 2C+6G</t>
  </si>
  <si>
    <t>GRID M60-4Q</t>
  </si>
  <si>
    <t>Radeon R5 A6-8500P</t>
  </si>
  <si>
    <t>53.00*</t>
  </si>
  <si>
    <t>FirePro V5800</t>
  </si>
  <si>
    <t>Radeon HD 7520G + 7700M Dual</t>
  </si>
  <si>
    <t>Radeon R7 PRO A10-8770</t>
  </si>
  <si>
    <t>Radeon HD 8570D + R7 240 Dual</t>
  </si>
  <si>
    <t>Intel Iris 540</t>
  </si>
  <si>
    <t>Radeon R5 PRO A6-8500B 2C+4G</t>
  </si>
  <si>
    <t>Radeon R5 PRO A6-8570 R5, 8 COMPUTE CORES 2C+6G</t>
  </si>
  <si>
    <t>Radeon HD 5600/5700</t>
  </si>
  <si>
    <t>Radeon HD 7640G + R5 M200 Dual</t>
  </si>
  <si>
    <t>Radeon HD 4650</t>
  </si>
  <si>
    <t>Ryzen 7 2700U with Radeon Vega</t>
  </si>
  <si>
    <t>Radeon R7 A10-7860K</t>
  </si>
  <si>
    <t>GRID K280Q</t>
  </si>
  <si>
    <t>189.97*</t>
  </si>
  <si>
    <t>Radeon R7 250</t>
  </si>
  <si>
    <t>Radeon R5 PRO A10-8730B 4C+6G</t>
  </si>
  <si>
    <t>Radeon R5 A6-9500 2C+6G</t>
  </si>
  <si>
    <t>Quadro K620M</t>
  </si>
  <si>
    <t>66.94*</t>
  </si>
  <si>
    <t>GeForce GT 635</t>
  </si>
  <si>
    <t>GRID M10-8Q</t>
  </si>
  <si>
    <t>Radeon Vega 6 Ryzen 3 3300U</t>
  </si>
  <si>
    <t>GeForce 930A</t>
  </si>
  <si>
    <t>232.70*</t>
  </si>
  <si>
    <t>Radeon HD 7730</t>
  </si>
  <si>
    <t>Radeon Vega 6 Ryzen 3 PRO 3300U w/</t>
  </si>
  <si>
    <t>GeForce GTS 450</t>
  </si>
  <si>
    <t>Radeon R7 + R7 240 Dual</t>
  </si>
  <si>
    <t>Radeon R7 G</t>
  </si>
  <si>
    <t>Radeon Vega 8 Ryzen 5 3450U</t>
  </si>
  <si>
    <t>264.99*</t>
  </si>
  <si>
    <t>Radeon HD 6770</t>
  </si>
  <si>
    <t>GeForce GT 640</t>
  </si>
  <si>
    <t>Intel Iris Plus 640</t>
  </si>
  <si>
    <t>Radeon R5 A6-9400 RADEON R5, 6 COMPUTE CORES 2C+4G</t>
  </si>
  <si>
    <t>Radeon HD 8670D + R7 200 Dual</t>
  </si>
  <si>
    <t>139.19*</t>
  </si>
  <si>
    <t>Radeon R7 A12-9800E RADEON</t>
  </si>
  <si>
    <t>GeForce 840M</t>
  </si>
  <si>
    <t>160.97*</t>
  </si>
  <si>
    <t>GeForce GT 240</t>
  </si>
  <si>
    <t>GeForce GT 750M</t>
  </si>
  <si>
    <t>Radeon R7 A8-8650</t>
  </si>
  <si>
    <t>Radeon HD 8650G + 7700M Dual</t>
  </si>
  <si>
    <t>203.00*</t>
  </si>
  <si>
    <t>Barco MXRT 5400</t>
  </si>
  <si>
    <t>99.00*</t>
  </si>
  <si>
    <t>Barco MXRT 7400</t>
  </si>
  <si>
    <t>407.56*</t>
  </si>
  <si>
    <t>Quadro K3000M</t>
  </si>
  <si>
    <t>415.99*</t>
  </si>
  <si>
    <t>Quadro K2100M</t>
  </si>
  <si>
    <t>Radeon R5 A10-9620P 4C+6G</t>
  </si>
  <si>
    <t>Radeon HD 8570D + HD 8570 Dual</t>
  </si>
  <si>
    <t>189.99*</t>
  </si>
  <si>
    <t>Radeon HD 5770</t>
  </si>
  <si>
    <t>1,799.99*</t>
  </si>
  <si>
    <t>Radeon Vega 6</t>
  </si>
  <si>
    <t>Intel UHD Graphics</t>
  </si>
  <si>
    <t>Radeon 540X</t>
  </si>
  <si>
    <t>GeForce GT 745A</t>
  </si>
  <si>
    <t>Radeon HD 6900M</t>
  </si>
  <si>
    <t>Radeon R7 A10-7890K</t>
  </si>
  <si>
    <t>Radeon HD 8470D + HD 7500 Dual</t>
  </si>
  <si>
    <t>Radeon Vega 6 Ryzen 3 3350U</t>
  </si>
  <si>
    <t>Radeon R7 PRO A12-9800</t>
  </si>
  <si>
    <t>GRID M6-8Q</t>
  </si>
  <si>
    <t>Radeon Pro WX 4130</t>
  </si>
  <si>
    <t>Radeon R5 PRO A6-8570E 2C+4G</t>
  </si>
  <si>
    <t>Quadro M500M</t>
  </si>
  <si>
    <t>GeForce 930MX</t>
  </si>
  <si>
    <t>294.00*</t>
  </si>
  <si>
    <t>Quadro K2000</t>
  </si>
  <si>
    <t>365.48*</t>
  </si>
  <si>
    <t>Radeon R7 A12-9720P RADEON</t>
  </si>
  <si>
    <t>Radeon R7 A10-7870K</t>
  </si>
  <si>
    <t>184.00*</t>
  </si>
  <si>
    <t>FirePro W4100</t>
  </si>
  <si>
    <t>Radeon HD 6790</t>
  </si>
  <si>
    <t>GeForce GT 755M</t>
  </si>
  <si>
    <t>Radeon R5 PRO A6-9500E 2C+4G</t>
  </si>
  <si>
    <t>Radeon Vega 8 Ryzen 5 3500U</t>
  </si>
  <si>
    <t>GeForce 940MX</t>
  </si>
  <si>
    <t>Radeon R9 M275X</t>
  </si>
  <si>
    <t>GRID M60-8Q</t>
  </si>
  <si>
    <t>Radeon R7 PRO A12-8870</t>
  </si>
  <si>
    <t>889.00*</t>
  </si>
  <si>
    <t>Radeon R9 M370X</t>
  </si>
  <si>
    <t>GeForce 940M</t>
  </si>
  <si>
    <t>Ryzen 3 4300U with Radeon Graphics</t>
  </si>
  <si>
    <t>Radeon R5 PRO A8-9600B 4C+6G</t>
  </si>
  <si>
    <t>GeForce GTX 550 Ti</t>
  </si>
  <si>
    <t>Intel Iris 550</t>
  </si>
  <si>
    <t>GeForce GTX 670M</t>
  </si>
  <si>
    <t>Radeon HD 7750M</t>
  </si>
  <si>
    <t>236.99*</t>
  </si>
  <si>
    <t>GeForce GT 740</t>
  </si>
  <si>
    <t>Radeon Vega 9 Ryzen 5 Microsoft Surface Edition</t>
  </si>
  <si>
    <t>Quadro K2000D</t>
  </si>
  <si>
    <t>Radeon Vega 8 Mobile</t>
  </si>
  <si>
    <t>Radeon R9 M375X</t>
  </si>
  <si>
    <t>GRID P6-2Q</t>
  </si>
  <si>
    <t>Qualcomm Adreno 630 GPU</t>
  </si>
  <si>
    <t>GeForce 945M</t>
  </si>
  <si>
    <t>Radeon HD 7660D + R7 240 Dual</t>
  </si>
  <si>
    <t>FirePro M40003</t>
  </si>
  <si>
    <t>735.73*</t>
  </si>
  <si>
    <t>Quadro 5000</t>
  </si>
  <si>
    <t>Quadro 5000M</t>
  </si>
  <si>
    <t>Radeon RX Vega11 Ryzen 7 Microsoft Surface Edition</t>
  </si>
  <si>
    <t>72.83*</t>
  </si>
  <si>
    <t>FirePro M4000</t>
  </si>
  <si>
    <t>Intel Iris Plus 655</t>
  </si>
  <si>
    <t>Radeon R7 +8G</t>
  </si>
  <si>
    <t>Quadro P500</t>
  </si>
  <si>
    <t>Intel Iris Plus 650</t>
  </si>
  <si>
    <t>FirePro M4000 Mobility Pro</t>
  </si>
  <si>
    <t>Intel UHD Graphics 730</t>
  </si>
  <si>
    <t>Ryzen 3 PRO 4450U with Radeon Graphics</t>
  </si>
  <si>
    <t>199.99*</t>
  </si>
  <si>
    <t>Barco MXRT 5450</t>
  </si>
  <si>
    <t>344.16*</t>
  </si>
  <si>
    <t>Radeon R9 255</t>
  </si>
  <si>
    <t>201.17*</t>
  </si>
  <si>
    <t>Quadro P400</t>
  </si>
  <si>
    <t>Radeon Vega 8 Ryzen 5 PRO 3500U w/</t>
  </si>
  <si>
    <t>Ryzen 3 PRO 4300U with Radeon Graphics</t>
  </si>
  <si>
    <t>Radeon Ryzen 9 PRO 7945 12-Core</t>
  </si>
  <si>
    <t>GeForce MX230</t>
  </si>
  <si>
    <t>Radeon R7 + R7 200 Dual</t>
  </si>
  <si>
    <t>Radeon Vega 8 Ryzen 5 3550H</t>
  </si>
  <si>
    <t>Firepro W5170M</t>
  </si>
  <si>
    <t>Radeon R7 A12-9730P RADEON</t>
  </si>
  <si>
    <t>78.99*</t>
  </si>
  <si>
    <t>GeForce GTX 660M</t>
  </si>
  <si>
    <t>GeForce MX130</t>
  </si>
  <si>
    <t>254.00*</t>
  </si>
  <si>
    <t>Quadro K4000M</t>
  </si>
  <si>
    <t>GeForce GTX 470M</t>
  </si>
  <si>
    <t>GeForce 825M</t>
  </si>
  <si>
    <t>GeForce GTX 760M</t>
  </si>
  <si>
    <t>Radeon RX 540</t>
  </si>
  <si>
    <t>251.99*</t>
  </si>
  <si>
    <t>Quadro M600M</t>
  </si>
  <si>
    <t>GeForce 845M</t>
  </si>
  <si>
    <t>Radeon RX Vega 8</t>
  </si>
  <si>
    <t>GeForce GTX 460 SE</t>
  </si>
  <si>
    <t>Intel UHD Graphics P750</t>
  </si>
  <si>
    <t>GeForce GTX 570M</t>
  </si>
  <si>
    <t>Quadro M520</t>
  </si>
  <si>
    <t>414.99*</t>
  </si>
  <si>
    <t>FirePro W600</t>
  </si>
  <si>
    <t>109.98*</t>
  </si>
  <si>
    <t>GeForce GTX 650</t>
  </si>
  <si>
    <t>Radeon RX Vega 10 Ryzen 7 3700U</t>
  </si>
  <si>
    <t>Radeon HD 6850</t>
  </si>
  <si>
    <t>Intel UHD Graphics 750</t>
  </si>
  <si>
    <t>GeForce GTX 675M</t>
  </si>
  <si>
    <t>Radeon R7 A12-9800 RADEON</t>
  </si>
  <si>
    <t>Radeon R6 Opteron X3418</t>
  </si>
  <si>
    <t>204.00*</t>
  </si>
  <si>
    <t>FirePro 3D V5800</t>
  </si>
  <si>
    <t>Radeon HD 7850M</t>
  </si>
  <si>
    <t>Radeon 610M</t>
  </si>
  <si>
    <t>Radeon R9 M360</t>
  </si>
  <si>
    <t>Radeon Ryzen 7 7700 8-Core</t>
  </si>
  <si>
    <t>GRID V100D-8Q</t>
  </si>
  <si>
    <t>Radeon Ryzen 7 3700U</t>
  </si>
  <si>
    <t>GRID T4-2Q</t>
  </si>
  <si>
    <t>Intel Iris 650</t>
  </si>
  <si>
    <t>Radeon R7 FX-9830P RADEON</t>
  </si>
  <si>
    <t>Radeon R7 340</t>
  </si>
  <si>
    <t>Radeon R7 A10 PRO-7850B</t>
  </si>
  <si>
    <t>Radeon Ryzen 5 7600X 6-Core</t>
  </si>
  <si>
    <t>190.00*</t>
  </si>
  <si>
    <t>FirePro V7900</t>
  </si>
  <si>
    <t>Radeon R7 PRO A10-8850B</t>
  </si>
  <si>
    <t>GRID T4-4Q</t>
  </si>
  <si>
    <t>Radeon R7 7850A10-7850K</t>
  </si>
  <si>
    <t>Intel Iris Plus</t>
  </si>
  <si>
    <t>Radeon R7 PRO A10-9700B</t>
  </si>
  <si>
    <t>Radeon RX 640</t>
  </si>
  <si>
    <t>Radeon HD 7750</t>
  </si>
  <si>
    <t>299.00*</t>
  </si>
  <si>
    <t>Radeon R7 450</t>
  </si>
  <si>
    <t>Radeon Vega 10 Mobile</t>
  </si>
  <si>
    <t>Radeon Pro WX 2100</t>
  </si>
  <si>
    <t>Radeon R5 A6-9500E 2C+4G</t>
  </si>
  <si>
    <t>Radeon Vega 10 Ryzen 7 PRO 3700U w/</t>
  </si>
  <si>
    <t>GeForce GTX 480M</t>
  </si>
  <si>
    <t>Radeon Vega 9</t>
  </si>
  <si>
    <t>Radeon Pro WX 3100</t>
  </si>
  <si>
    <t>Radeon R7 PRO A6-9500 2C+6G</t>
  </si>
  <si>
    <t>258.99*</t>
  </si>
  <si>
    <t>Radeon HD 5830</t>
  </si>
  <si>
    <t>Intel Iris Pro 5200</t>
  </si>
  <si>
    <t>235.95*</t>
  </si>
  <si>
    <t>Quadro 5010M</t>
  </si>
  <si>
    <t>Radeon Ryzen 3 5300U</t>
  </si>
  <si>
    <t>126.86*</t>
  </si>
  <si>
    <t>Radeon Vega 8</t>
  </si>
  <si>
    <t>Radeon Vega 10</t>
  </si>
  <si>
    <t>1,499.00*</t>
  </si>
  <si>
    <t>Quadro P520</t>
  </si>
  <si>
    <t>FirePro M6000 Mobility Pro</t>
  </si>
  <si>
    <t>Radeon R5 PRO A6-9500 2C+6G</t>
  </si>
  <si>
    <t>Radeon Ryzen 3 7330U</t>
  </si>
  <si>
    <t>P106-090</t>
  </si>
  <si>
    <t>Ryzen 5 PRO 4650U with Radeon Graphics</t>
  </si>
  <si>
    <t>Intel Iris Pro 580</t>
  </si>
  <si>
    <t>GeForce GTX 560 SE</t>
  </si>
  <si>
    <t>Radeon R7 Opteron X3421</t>
  </si>
  <si>
    <t>610.04*</t>
  </si>
  <si>
    <t>Radeon Pro WX 4150</t>
  </si>
  <si>
    <t>GeForce GTX 645</t>
  </si>
  <si>
    <t>Intel Iris Plus 645</t>
  </si>
  <si>
    <t>399.95*</t>
  </si>
  <si>
    <t>Quadro K3100M</t>
  </si>
  <si>
    <t>Radeon R9 350</t>
  </si>
  <si>
    <t>Radeon R7 A10-9700E RADEON</t>
  </si>
  <si>
    <t>Barco MXRT 5500</t>
  </si>
  <si>
    <t>Ryzen 3 5300U with Radeon Graphics</t>
  </si>
  <si>
    <t>GeForce GTX 555</t>
  </si>
  <si>
    <t>Radeon RX Vega11</t>
  </si>
  <si>
    <t>195.00*</t>
  </si>
  <si>
    <t>GeForce GTX 465</t>
  </si>
  <si>
    <t>624.99*</t>
  </si>
  <si>
    <t>NVS 810</t>
  </si>
  <si>
    <t>GeForce GTX 670MX</t>
  </si>
  <si>
    <t>Intel UHD Graphics P630</t>
  </si>
  <si>
    <t>Radeon Ryzen 3 5425U</t>
  </si>
  <si>
    <t>GRID P40-2B</t>
  </si>
  <si>
    <t>GRID M60-1Q</t>
  </si>
  <si>
    <t>Radeon RX Vega 10</t>
  </si>
  <si>
    <t>Ryzen 3 5400U with Radeon Graphics</t>
  </si>
  <si>
    <t>Intel Iris Pro P6300</t>
  </si>
  <si>
    <t>Ryzen 3 PRO 5475U with Radeon Graphics</t>
  </si>
  <si>
    <t>Radeon RX Vega 10 Ryzen 7 PRO 3700U w/</t>
  </si>
  <si>
    <t>Ryzen 5 4500U with Radeon Graphics</t>
  </si>
  <si>
    <t>Embedded Radeon E9173</t>
  </si>
  <si>
    <t>288.99*</t>
  </si>
  <si>
    <t>Radeon HD 5850</t>
  </si>
  <si>
    <t>Radeon HD 7870M</t>
  </si>
  <si>
    <t>Intel Iris Pro Graphics 6200</t>
  </si>
  <si>
    <t>Ryzen 5 4600U with Radeon Graphics</t>
  </si>
  <si>
    <t>Radeon HD 8670D + 7700 Dual</t>
  </si>
  <si>
    <t>Radeon R7 + R5 435 Dual A10-9700 RADEON</t>
  </si>
  <si>
    <t>59.29*</t>
  </si>
  <si>
    <t>GeForce MX150</t>
  </si>
  <si>
    <t>Radeon R9 M270X</t>
  </si>
  <si>
    <t>Radeon HD 7560D + 7700 Dual</t>
  </si>
  <si>
    <t>Radeon R5 340</t>
  </si>
  <si>
    <t>Qualcomm Adreno 8cx Gen 3</t>
  </si>
  <si>
    <t>Intel UHD Graphics 770</t>
  </si>
  <si>
    <t>Radeon R9 M385</t>
  </si>
  <si>
    <t>179.99*</t>
  </si>
  <si>
    <t>Radeon HD 5970</t>
  </si>
  <si>
    <t>Radeon R7 PRO A8-8670E</t>
  </si>
  <si>
    <t>2,029.99*</t>
  </si>
  <si>
    <t>Quadro K620</t>
  </si>
  <si>
    <t>GRID P100-1B</t>
  </si>
  <si>
    <t>284.95*</t>
  </si>
  <si>
    <t>GeForce GTX 745</t>
  </si>
  <si>
    <t>Radeon HD HD7850M</t>
  </si>
  <si>
    <t>Radeon HD 6950</t>
  </si>
  <si>
    <t>GeForce MX250</t>
  </si>
  <si>
    <t>GeForce MX330</t>
  </si>
  <si>
    <t>Radeon R5 PRO A6-8570 2C+6G</t>
  </si>
  <si>
    <t>Radeon R5 A10-9630P 4C+6G</t>
  </si>
  <si>
    <t>GeForce GTX 485M</t>
  </si>
  <si>
    <t>FirePro M6100</t>
  </si>
  <si>
    <t>GeForce GTX 460</t>
  </si>
  <si>
    <t>Radeon Ryzen 5 Microsoft Surface Edition</t>
  </si>
  <si>
    <t>248.68*</t>
  </si>
  <si>
    <t>GeForce GTX 580M</t>
  </si>
  <si>
    <t>Radeon Ryzen 3 PRO 5450U</t>
  </si>
  <si>
    <t>Radeon Pro WX 3200</t>
  </si>
  <si>
    <t>Radeon Ryzen 9 7950X3D 16-Core</t>
  </si>
  <si>
    <t>Radeon Vega 8 Ryzen 3 PRO 3200G</t>
  </si>
  <si>
    <t>TENSOR 1.0 Driver Intel HD 630</t>
  </si>
  <si>
    <t>Radeon Ryzen 7 7800X3D 8-Core</t>
  </si>
  <si>
    <t>Radeon RX Vega 10 Ryzen 7 3750H</t>
  </si>
  <si>
    <t>Radeon RX 550</t>
  </si>
  <si>
    <t>Custom GPU 0405</t>
  </si>
  <si>
    <t>Radeon R7 PRO A8-9600</t>
  </si>
  <si>
    <t>Radeon HD 8950</t>
  </si>
  <si>
    <t>205.00*</t>
  </si>
  <si>
    <t>GeForce GTX 560</t>
  </si>
  <si>
    <t>Radeon Ryzen 5 5560U</t>
  </si>
  <si>
    <t>Seria Radeon HD 7700</t>
  </si>
  <si>
    <t>Ryzen 3 5425U with Radeon Graphics</t>
  </si>
  <si>
    <t>Radeon Ryzen 5 PRO 5675U</t>
  </si>
  <si>
    <t>Radeon HD 8870M</t>
  </si>
  <si>
    <t>Radeon R7 A8-7500</t>
  </si>
  <si>
    <t>275.00*</t>
  </si>
  <si>
    <t>Radeon HD 6870</t>
  </si>
  <si>
    <t>Radeon Ryzen 7 PRO 4750U</t>
  </si>
  <si>
    <t>GeForce GTX 460 v2</t>
  </si>
  <si>
    <t>Radeon Ryzen 7 4700U</t>
  </si>
  <si>
    <t>Ryzen 7 PRO 4750U with Radeon Graphics</t>
  </si>
  <si>
    <t>186.30*</t>
  </si>
  <si>
    <t>GeForce GTX 765M</t>
  </si>
  <si>
    <t>MONSTER GeForce GTX 675M</t>
  </si>
  <si>
    <t>Radeon Ryzen 5 7600 6-Core</t>
  </si>
  <si>
    <t>FirePro M5100 FireGL V</t>
  </si>
  <si>
    <t>GRID P100-16Q</t>
  </si>
  <si>
    <t>Ryzen 7 4700U with Radeon Graphics</t>
  </si>
  <si>
    <t>4,092.38*</t>
  </si>
  <si>
    <t>Quadro 6000</t>
  </si>
  <si>
    <t>Ryzen 3 7330U with Radeon Graphics</t>
  </si>
  <si>
    <t>Ryzen 5 4600H with Radeon Graphics</t>
  </si>
  <si>
    <t>295.00*</t>
  </si>
  <si>
    <t>Radeon HD 5870</t>
  </si>
  <si>
    <t>59.99*</t>
  </si>
  <si>
    <t>GeForce GTX 470</t>
  </si>
  <si>
    <t>Intel G33/G31 Express</t>
  </si>
  <si>
    <t>Ryzen 3 PRO 4350GE with Radeon Graphics</t>
  </si>
  <si>
    <t>GRID P100-8Q</t>
  </si>
  <si>
    <t>599.99*</t>
  </si>
  <si>
    <t>FirePro 3D V7800</t>
  </si>
  <si>
    <t>Radeon Vega 8 Ryzen 3 3200G</t>
  </si>
  <si>
    <t>GRID P40-4Q</t>
  </si>
  <si>
    <t>325.99*</t>
  </si>
  <si>
    <t>FirePro M6000</t>
  </si>
  <si>
    <t>Ryzen 7 4800H with Radeon Graphics</t>
  </si>
  <si>
    <t>Radeon Ryzen 7 7700X 8-Core</t>
  </si>
  <si>
    <t>Radeon HD 6970</t>
  </si>
  <si>
    <t>Radeon HD 8870M / R9 M270X / M370X</t>
  </si>
  <si>
    <t>GRID P40-3Q</t>
  </si>
  <si>
    <t>Radeon Ryzen Embedded V2718</t>
  </si>
  <si>
    <t>Radeon E8860</t>
  </si>
  <si>
    <t>Ryzen 5 PRO 5675U with Radeon Graphics</t>
  </si>
  <si>
    <t>Ryzen 3 5300G with Radeon Graphics</t>
  </si>
  <si>
    <t>Ryzen 3 4300G with Radeon Graphics</t>
  </si>
  <si>
    <t>Radeon Ryzen 5 5500U</t>
  </si>
  <si>
    <t>567.00*</t>
  </si>
  <si>
    <t>GeForce GTX 950M</t>
  </si>
  <si>
    <t>Radeon Ryzen 7 PRO 5875U</t>
  </si>
  <si>
    <t>FirePro M6100 FireGL V</t>
  </si>
  <si>
    <t>270.00*</t>
  </si>
  <si>
    <t>Quadro K4000</t>
  </si>
  <si>
    <t>Ryzen 5 5500U with Radeon Graphics</t>
  </si>
  <si>
    <t>FirePro W4300</t>
  </si>
  <si>
    <t>GRID P40-2Q</t>
  </si>
  <si>
    <t>Ryzen 3 5300GE with Radeon Graphics</t>
  </si>
  <si>
    <t>Radeon Vega 11 Ryzen 5 PRO 3400GE w/</t>
  </si>
  <si>
    <t>Ryzen 3 Pro 4350G with Radeon Graphics</t>
  </si>
  <si>
    <t>85.99*</t>
  </si>
  <si>
    <t>Quadro M1000M</t>
  </si>
  <si>
    <t>435.00*</t>
  </si>
  <si>
    <t>GeForce GTX 590</t>
  </si>
  <si>
    <t>Quadro M620</t>
  </si>
  <si>
    <t>Ryzen 5 PRO 5650U with Radeon Graphics</t>
  </si>
  <si>
    <t>300.00*</t>
  </si>
  <si>
    <t>Radeon HD 7770</t>
  </si>
  <si>
    <t>Radeon Ryzen 5 5600U</t>
  </si>
  <si>
    <t>GeForce GTX 675MX</t>
  </si>
  <si>
    <t>Radeon Ryzen 5 5625U</t>
  </si>
  <si>
    <t>GeForce GTX 850M</t>
  </si>
  <si>
    <t>261.29*</t>
  </si>
  <si>
    <t>Quadro K4100M</t>
  </si>
  <si>
    <t>Ryzen 5 5625U with Radeon Graphics</t>
  </si>
  <si>
    <t>Ryzen 3 4300GE with Radeon Graphics</t>
  </si>
  <si>
    <t>Radeon TM R9 A360</t>
  </si>
  <si>
    <t>285.29*</t>
  </si>
  <si>
    <t>Quadro K1200</t>
  </si>
  <si>
    <t>Radeon Ryzen 3 PRO 7330U</t>
  </si>
  <si>
    <t>Ryzen 5 5600U with Radeon Graphics</t>
  </si>
  <si>
    <t>Ryzen 5 PRO 7530U with Radeon Graphics</t>
  </si>
  <si>
    <t>Ryzen 3 PRO 5350GE with Radeon Graphics</t>
  </si>
  <si>
    <t>Radeon Pro 450</t>
  </si>
  <si>
    <t>Radeon Vega 11</t>
  </si>
  <si>
    <t>508.91*</t>
  </si>
  <si>
    <t>Quadro K5000M</t>
  </si>
  <si>
    <t>Radeon RX Vega 11 Processor</t>
  </si>
  <si>
    <t>Radeon Ryzen 7 Microsoft Surface Edition</t>
  </si>
  <si>
    <t>138.00*</t>
  </si>
  <si>
    <t>GeForce GTX 770M</t>
  </si>
  <si>
    <t>Ryzen 3 PRO 5350G with Radeon Graphics</t>
  </si>
  <si>
    <t>GeForce MX350</t>
  </si>
  <si>
    <t>129.99*</t>
  </si>
  <si>
    <t>GeForce GTX 560 Ti</t>
  </si>
  <si>
    <t>Intel Coffee Lake UHD</t>
  </si>
  <si>
    <t>Ryzen 7 Extreme Edition</t>
  </si>
  <si>
    <t>498.49*</t>
  </si>
  <si>
    <t>Radeon HD 6990</t>
  </si>
  <si>
    <t>GeForce GT 1030</t>
  </si>
  <si>
    <t>Radeon Ryzen 5 5600GE</t>
  </si>
  <si>
    <t>114.00*</t>
  </si>
  <si>
    <t>GeForce GTX 860M</t>
  </si>
  <si>
    <t>125.99*</t>
  </si>
  <si>
    <t>FirePro W5100</t>
  </si>
  <si>
    <t>Radeon Ryzen 7 4800U</t>
  </si>
  <si>
    <t>GeForce GTX 950A</t>
  </si>
  <si>
    <t>Radeon Ryzen 5 7530U</t>
  </si>
  <si>
    <t>Ryzen 7 4800U with Radeon Graphics</t>
  </si>
  <si>
    <t>Radeon Ryzen 7 5700U</t>
  </si>
  <si>
    <t>GeForce GT 645</t>
  </si>
  <si>
    <t>Radeon Ryzen 5 PRO 4655GE</t>
  </si>
  <si>
    <t>Ryzen 7 5700U with Radeon Graphics</t>
  </si>
  <si>
    <t>Ryzen 7 PRO 5875U with Radeon Graphics</t>
  </si>
  <si>
    <t>Radeon Vega 11 Ryzen 5 PRO 3400G</t>
  </si>
  <si>
    <t>GRID K2</t>
  </si>
  <si>
    <t>Radeon HD 7700-serie</t>
  </si>
  <si>
    <t>145.99*</t>
  </si>
  <si>
    <t>Radeon R7 360</t>
  </si>
  <si>
    <t>Ryzen 5 PRO 4650GE with Radeon Graphics</t>
  </si>
  <si>
    <t>Matrox C900 PCIe x16</t>
  </si>
  <si>
    <t>Radeon RX Vega M GL</t>
  </si>
  <si>
    <t>Radeon R9 M380</t>
  </si>
  <si>
    <t>FirePro W5000</t>
  </si>
  <si>
    <t>93.05*</t>
  </si>
  <si>
    <t>GeForce GTX 650 Ti</t>
  </si>
  <si>
    <t>Radeon Ryzen 5 PRO 4655G</t>
  </si>
  <si>
    <t>646.00*</t>
  </si>
  <si>
    <t>Tesla C2075</t>
  </si>
  <si>
    <t>Radeon R9 M290X</t>
  </si>
  <si>
    <t>Ryzen 5 5600H with Radeon Graphics</t>
  </si>
  <si>
    <t>133.89*</t>
  </si>
  <si>
    <t>Radeon R9 360</t>
  </si>
  <si>
    <t>Radeon Ryzen 5 5600H</t>
  </si>
  <si>
    <t>Ryzen 7 PRO 5850U with Radeon Graphics</t>
  </si>
  <si>
    <t>GRID T4-8Q</t>
  </si>
  <si>
    <t>1,169.00*</t>
  </si>
  <si>
    <t>GeForce GTX 960M</t>
  </si>
  <si>
    <t>Radeon Ryzen 7 7730U</t>
  </si>
  <si>
    <t>Intel Iris Xe MAX</t>
  </si>
  <si>
    <t>Tesla C2050 / C2070</t>
  </si>
  <si>
    <t>600.00*</t>
  </si>
  <si>
    <t>Radeon Pro</t>
  </si>
  <si>
    <t>Radeon Ryzen 5 PRO 5650GE</t>
  </si>
  <si>
    <t>GRID P40-24Q</t>
  </si>
  <si>
    <t>Radeon R7 260</t>
  </si>
  <si>
    <t>Radeon Ryzen 7 5800U</t>
  </si>
  <si>
    <t>Radeon R9 M275X / M375</t>
  </si>
  <si>
    <t>269.99*</t>
  </si>
  <si>
    <t>Tesla C2050</t>
  </si>
  <si>
    <t>Quadro M1200</t>
  </si>
  <si>
    <t>2,499.00*</t>
  </si>
  <si>
    <t>FirePro 3D V9800</t>
  </si>
  <si>
    <t>Radeon Ryzen 9 4900H</t>
  </si>
  <si>
    <t>210.58*</t>
  </si>
  <si>
    <t>Quadro P600</t>
  </si>
  <si>
    <t>Ryzen 5 7530U with Radeon Graphics</t>
  </si>
  <si>
    <t>1,049.00*</t>
  </si>
  <si>
    <t>Radeon Pro 555</t>
  </si>
  <si>
    <t>Radeon Ryzen 7 5825U</t>
  </si>
  <si>
    <t>Ryzen 5 4600G with Radeon Graphics</t>
  </si>
  <si>
    <t>Intel Iris Xe</t>
  </si>
  <si>
    <t>1,002.00*</t>
  </si>
  <si>
    <t>Radeon RX Vega 11</t>
  </si>
  <si>
    <t>Ryzen 5 Pro 4650G with Radeon Graphics</t>
  </si>
  <si>
    <t>Ryzen 7 5800U with Radeon Graphics</t>
  </si>
  <si>
    <t>Radeon Ryzen 9 7900 12-Core</t>
  </si>
  <si>
    <t>GeForce 8800 GTS 512</t>
  </si>
  <si>
    <t>NVIDIA A10-4Q</t>
  </si>
  <si>
    <t>Radeon Ryzen 7 PRO 7730U</t>
  </si>
  <si>
    <t>Radeon RX Vega 11 Ryzen 5 3400G</t>
  </si>
  <si>
    <t>Radeon Ryzen 5 PRO 5650G</t>
  </si>
  <si>
    <t>GeForce GTX 570</t>
  </si>
  <si>
    <t>449.00*</t>
  </si>
  <si>
    <t>Radeon Pro 455</t>
  </si>
  <si>
    <t>Ryzen 7 5825U with Radeon Graphics</t>
  </si>
  <si>
    <t>424.99*</t>
  </si>
  <si>
    <t>FirePro 3D V8800</t>
  </si>
  <si>
    <t>604.00*</t>
  </si>
  <si>
    <t>Tesla C2070</t>
  </si>
  <si>
    <t>Ryzen 5 PRO 5650GE with Radeon Graphics</t>
  </si>
  <si>
    <t>Radeon R7 260X</t>
  </si>
  <si>
    <t>GeForce GTX 750</t>
  </si>
  <si>
    <t>Ryzen 5 PRO 5650G with Radeon Graphics</t>
  </si>
  <si>
    <t>124.95*</t>
  </si>
  <si>
    <t>Quadro K2200M</t>
  </si>
  <si>
    <t>119.99*</t>
  </si>
  <si>
    <t>GeForce 8800 GTX</t>
  </si>
  <si>
    <t>135.99*</t>
  </si>
  <si>
    <t>GeForce GTX 680M</t>
  </si>
  <si>
    <t>B8DKMDAP</t>
  </si>
  <si>
    <t>Radeon Ryzen 7 PRO 4750GE</t>
  </si>
  <si>
    <t>Ryzen 5 5600G with Radeon Graphics</t>
  </si>
  <si>
    <t>Intel Iris Pro P580</t>
  </si>
  <si>
    <t>213.16*</t>
  </si>
  <si>
    <t>Quadro M2000M</t>
  </si>
  <si>
    <t>Ryzen 7 PRO 4750GE with Radeon Graphics</t>
  </si>
  <si>
    <t>Radeon RX 560</t>
  </si>
  <si>
    <t>Ryzen 5 5600GE with Radeon Graphics</t>
  </si>
  <si>
    <t>Ryzen 7 4700G with Radeon Graphics</t>
  </si>
  <si>
    <t>Radeon Ryzen 7 5800HS</t>
  </si>
  <si>
    <t>Radeon Ryzen 5 7535U</t>
  </si>
  <si>
    <t>139.92*</t>
  </si>
  <si>
    <t>GeForce GTX 580</t>
  </si>
  <si>
    <t>T400 4GB</t>
  </si>
  <si>
    <t>T400</t>
  </si>
  <si>
    <t>Quadro 7000</t>
  </si>
  <si>
    <t>MxGPU</t>
  </si>
  <si>
    <t>GeForce GTX 650 Ti BOOST</t>
  </si>
  <si>
    <t>Ryzen 7 PRO 7730U with Radeon Graphics</t>
  </si>
  <si>
    <t>574.55*</t>
  </si>
  <si>
    <t>Quadro P620</t>
  </si>
  <si>
    <t>Ryzen 7 5800HS with Radeon Graphics</t>
  </si>
  <si>
    <t>Radeon HD 7790</t>
  </si>
  <si>
    <t>Radeon Ryzen 7 5800H</t>
  </si>
  <si>
    <t>GeForce GTX 1050 with Max-Q Design</t>
  </si>
  <si>
    <t>Ryzen 7 PRO 5750G with Radeon Graphics</t>
  </si>
  <si>
    <t>Radeon Ryzen 7 4700GE</t>
  </si>
  <si>
    <t>268.30*</t>
  </si>
  <si>
    <t>Quadro K2200</t>
  </si>
  <si>
    <t>GeForce GTX 965M</t>
  </si>
  <si>
    <t>Ryzen 7 PRO 5750GE with Radeon Graphics</t>
  </si>
  <si>
    <t>499.99*</t>
  </si>
  <si>
    <t>Radeon Pro WX 4100</t>
  </si>
  <si>
    <t>1,108.84*</t>
  </si>
  <si>
    <t>Quadro K5100M</t>
  </si>
  <si>
    <t>GeForce GTX 870M</t>
  </si>
  <si>
    <t>Radeon Ryzen 7 PRO 4750G</t>
  </si>
  <si>
    <t>GeForce GTX 880M</t>
  </si>
  <si>
    <t>474.00*</t>
  </si>
  <si>
    <t>FirePro V9800</t>
  </si>
  <si>
    <t>Ryzen 7 5700GE with Radeon Graphics</t>
  </si>
  <si>
    <t>GeForce GTX 775M</t>
  </si>
  <si>
    <t>Ryzen 7 Pro 4750G with Radeon Graphics</t>
  </si>
  <si>
    <t>Radeon Ryzen 7 4700G</t>
  </si>
  <si>
    <t>FirePro M5100</t>
  </si>
  <si>
    <t>Ryzen 7 5800H with Radeon Graphics</t>
  </si>
  <si>
    <t>Radeon HD 7970M</t>
  </si>
  <si>
    <t>299.99*</t>
  </si>
  <si>
    <t>P104-100</t>
  </si>
  <si>
    <t>GRID K220Q</t>
  </si>
  <si>
    <t>169.99*</t>
  </si>
  <si>
    <t>Radeon HD 7850</t>
  </si>
  <si>
    <t>Radeon Ryzen 5 6600U</t>
  </si>
  <si>
    <t>Radeon Ryzen 7 4800H</t>
  </si>
  <si>
    <t>Ryzen 7 5700G with Radeon Graphics</t>
  </si>
  <si>
    <t>Matrox C680 PCIe x16</t>
  </si>
  <si>
    <t>166.81*</t>
  </si>
  <si>
    <t>Radeon RX 460</t>
  </si>
  <si>
    <t>Radeon 740M</t>
  </si>
  <si>
    <t>Radeon E8870PCIe</t>
  </si>
  <si>
    <t>Ryzen 9 5900HX with Radeon Graphics</t>
  </si>
  <si>
    <t>Ryzen 5 PRO 6650U</t>
  </si>
  <si>
    <t>Radeon R9 260</t>
  </si>
  <si>
    <t>249.00*</t>
  </si>
  <si>
    <t>Quadro K5000</t>
  </si>
  <si>
    <t>Radeon RX 5300M</t>
  </si>
  <si>
    <t>499.00*</t>
  </si>
  <si>
    <t>GeForce GTX 780M</t>
  </si>
  <si>
    <t>Ryzen 5 PRO 6650U with Radeon Graphics</t>
  </si>
  <si>
    <t>88.11*</t>
  </si>
  <si>
    <t>GeForce GTX 750 Ti</t>
  </si>
  <si>
    <t>Radeon Ryzen 5 PRO 6650U</t>
  </si>
  <si>
    <t>Radeon R9 270</t>
  </si>
  <si>
    <t>Radeon Pro 560</t>
  </si>
  <si>
    <t>Radeon Ryzen 7 4800HS</t>
  </si>
  <si>
    <t>Radeon Ryzen 5 6600HS Creator Edition</t>
  </si>
  <si>
    <t>Quadro K4200</t>
  </si>
  <si>
    <t>Radeon HD 7800-serie</t>
  </si>
  <si>
    <t>GeForce GTX 1050 (Mobile)</t>
  </si>
  <si>
    <t>Radeon Pro 460</t>
  </si>
  <si>
    <t>Radeon R9 M395</t>
  </si>
  <si>
    <t>167.95*</t>
  </si>
  <si>
    <t>GeForce GTX 660</t>
  </si>
  <si>
    <t>264.24*</t>
  </si>
  <si>
    <t>Quadro M2000</t>
  </si>
  <si>
    <t>Radeon Pro 560X</t>
  </si>
  <si>
    <t>Quadro M2200</t>
  </si>
  <si>
    <t>289.99*</t>
  </si>
  <si>
    <t>Quadro P1000</t>
  </si>
  <si>
    <t>T500</t>
  </si>
  <si>
    <t>FirePro V7000</t>
  </si>
  <si>
    <t>GeForce MX450</t>
  </si>
  <si>
    <t>389.30*</t>
  </si>
  <si>
    <t>FirePro W7100</t>
  </si>
  <si>
    <t>Radeon HD 8970M</t>
  </si>
  <si>
    <t>GRID K520</t>
  </si>
  <si>
    <t>278.05*</t>
  </si>
  <si>
    <t>FirePro W7000</t>
  </si>
  <si>
    <t>GeForce GTX 680MX</t>
  </si>
  <si>
    <t>Radeon R7 370</t>
  </si>
  <si>
    <t>Radeon RX Vega 11 PRD</t>
  </si>
  <si>
    <t>GeForce GTX 960A</t>
  </si>
  <si>
    <t>Radeon HD8970M</t>
  </si>
  <si>
    <t>P106-100</t>
  </si>
  <si>
    <t>1,449.00*</t>
  </si>
  <si>
    <t>Radeon R9 M295X</t>
  </si>
  <si>
    <t>Radeon Ryzen 7 6800U</t>
  </si>
  <si>
    <t>FirePro W7000 Adapter</t>
  </si>
  <si>
    <t>GeForce GTX 480</t>
  </si>
  <si>
    <t>Radeon Instinct MI25 MxGPU</t>
  </si>
  <si>
    <t>239.00*</t>
  </si>
  <si>
    <t>GeForce GTX 1050</t>
  </si>
  <si>
    <t>176.00*</t>
  </si>
  <si>
    <t>Radeon HD 7870</t>
  </si>
  <si>
    <t>159.95*</t>
  </si>
  <si>
    <t>Quadro M3000M</t>
  </si>
  <si>
    <t>GeForce GTX 1630</t>
  </si>
  <si>
    <t>GeForce GTX 1050 Ti with Max-Q Design</t>
  </si>
  <si>
    <t>845.00*</t>
  </si>
  <si>
    <t>FirePro W9000</t>
  </si>
  <si>
    <t>573.00*</t>
  </si>
  <si>
    <t>FirePro W8000</t>
  </si>
  <si>
    <t>149.00*</t>
  </si>
  <si>
    <t>GeForce GTX 760</t>
  </si>
  <si>
    <t>Quadro P2000 with Max-Q Design</t>
  </si>
  <si>
    <t>GeForce GTX 1050 Ti (Mobile)</t>
  </si>
  <si>
    <t>Radeon Pro Vega 20</t>
  </si>
  <si>
    <t>Radeon Sky 500</t>
  </si>
  <si>
    <t>Radeon PRO W6300</t>
  </si>
  <si>
    <t>Radeon R9 370</t>
  </si>
  <si>
    <t>359.99*</t>
  </si>
  <si>
    <t>Radeon Pro WX 5100</t>
  </si>
  <si>
    <t>Radeon RX 5500M</t>
  </si>
  <si>
    <t>246.54*</t>
  </si>
  <si>
    <t>FirePro S7000</t>
  </si>
  <si>
    <t>326.50*</t>
  </si>
  <si>
    <t>Radeon R9 270X</t>
  </si>
  <si>
    <t>Radeon R9 270 / R7 370</t>
  </si>
  <si>
    <t>T550 Laptop GPU</t>
  </si>
  <si>
    <t>Intel Arc A310</t>
  </si>
  <si>
    <t>GeForce MX550</t>
  </si>
  <si>
    <t>GeForce GTX 1650 with Max-Q Design</t>
  </si>
  <si>
    <t>141.99*</t>
  </si>
  <si>
    <t>GeForce GTX 950</t>
  </si>
  <si>
    <t>144.00*</t>
  </si>
  <si>
    <t>GeForce GTX 660 Ti</t>
  </si>
  <si>
    <t>Radeon Ryzen 9 7900X 12-Core</t>
  </si>
  <si>
    <t>Radeon Pro WX 7130</t>
  </si>
  <si>
    <t>209.99*</t>
  </si>
  <si>
    <t>GeForce GTX 970M</t>
  </si>
  <si>
    <t>Radeon R9 M470X</t>
  </si>
  <si>
    <t>Radeon R9 380</t>
  </si>
  <si>
    <t>Radeon Ryzen 7 7735U</t>
  </si>
  <si>
    <t>297.50*</t>
  </si>
  <si>
    <t>GeForce GTX 760 Ti</t>
  </si>
  <si>
    <t>Radeon RX Vega M GH</t>
  </si>
  <si>
    <t>GeForce GTX 1650 Ti with Max-Q Design</t>
  </si>
  <si>
    <t>Radeon Ryzen 9 PRO 6950HS</t>
  </si>
  <si>
    <t>GeForce GTX 680M KY_Bullet Edition</t>
  </si>
  <si>
    <t>254.91*</t>
  </si>
  <si>
    <t>Quadro M4000M</t>
  </si>
  <si>
    <t>FirePro W7170M</t>
  </si>
  <si>
    <t>280.99*</t>
  </si>
  <si>
    <t>GeForce GTX 690</t>
  </si>
  <si>
    <t>193.98*</t>
  </si>
  <si>
    <t>GeForce GTX 670</t>
  </si>
  <si>
    <t>GRID P6-4Q</t>
  </si>
  <si>
    <t>485.00*</t>
  </si>
  <si>
    <t>Radeon R9 285 / 380</t>
  </si>
  <si>
    <t>Barco MXRT 7500</t>
  </si>
  <si>
    <t>349.99*</t>
  </si>
  <si>
    <t>Radeon R9 380X</t>
  </si>
  <si>
    <t>GeForce GTX 1050 3GB</t>
  </si>
  <si>
    <t>T600</t>
  </si>
  <si>
    <t>Radeon R9 M390X</t>
  </si>
  <si>
    <t>Radeon HD 7870 XT</t>
  </si>
  <si>
    <t>GRID M60-8A</t>
  </si>
  <si>
    <t>Radeon R9 280</t>
  </si>
  <si>
    <t>Ryzen 7 6800U with Radeon Graphics</t>
  </si>
  <si>
    <t>FirePro S9000</t>
  </si>
  <si>
    <t>Radeon Ryzen 5 6600H</t>
  </si>
  <si>
    <t>Ryzen 7 PRO 6860Z with Radeon Graphics</t>
  </si>
  <si>
    <t>Radeon Ryzen 7 7735H</t>
  </si>
  <si>
    <t>367.99*</t>
  </si>
  <si>
    <t>Quadro T1000</t>
  </si>
  <si>
    <t>Radeon Pro Vega 16</t>
  </si>
  <si>
    <t>Ryzen 9 5900HS with Radeon Graphics</t>
  </si>
  <si>
    <t>Radeon Pro 465</t>
  </si>
  <si>
    <t>704.00*</t>
  </si>
  <si>
    <t>FirePro W8100</t>
  </si>
  <si>
    <t>Quadro T1000 with Max-Q Design</t>
  </si>
  <si>
    <t>415.00*</t>
  </si>
  <si>
    <t>Quadro K5200</t>
  </si>
  <si>
    <t>Radeon R9 M395X</t>
  </si>
  <si>
    <t>GeForce GTX 680</t>
  </si>
  <si>
    <t>GeForce GTX 1050 Ti</t>
  </si>
  <si>
    <t>GeForce MX570</t>
  </si>
  <si>
    <t>GeForce MX570 A</t>
  </si>
  <si>
    <t>Radeon RX 560X</t>
  </si>
  <si>
    <t>Ryzen 7 PRO 6850U with Radeon Graphics</t>
  </si>
  <si>
    <t>602.59*</t>
  </si>
  <si>
    <t>Barco MXRT 7600</t>
  </si>
  <si>
    <t>T600 Laptop GPU</t>
  </si>
  <si>
    <t>362.00*</t>
  </si>
  <si>
    <t>Quadro M4000</t>
  </si>
  <si>
    <t>Quadro T2000 with Max-Q Design</t>
  </si>
  <si>
    <t>546.92*</t>
  </si>
  <si>
    <t>Quadro M5000M</t>
  </si>
  <si>
    <t>Radeon Ryzen 7 PRO 6850U</t>
  </si>
  <si>
    <t>GeForce GTX 1650 Ti</t>
  </si>
  <si>
    <t>Quadro RTX 3000 with Max-Q Design</t>
  </si>
  <si>
    <t>132.20*</t>
  </si>
  <si>
    <t>Radeon HD 7950 / R9 280</t>
  </si>
  <si>
    <t>Radeon RX 6500</t>
  </si>
  <si>
    <t>Quadro P3000</t>
  </si>
  <si>
    <t>GeForce GTX 770</t>
  </si>
  <si>
    <t>GeForce GTX 1650 (Mobile)</t>
  </si>
  <si>
    <t>Radeon RX 580 2048SP</t>
  </si>
  <si>
    <t>Ryzen 7 6800U</t>
  </si>
  <si>
    <t>EIZO Quadro MED-XN51LP</t>
  </si>
  <si>
    <t>GeForce GTX 980M</t>
  </si>
  <si>
    <t>Radeon R9 280X</t>
  </si>
  <si>
    <t>172.00*</t>
  </si>
  <si>
    <t>GeForce GTX 960</t>
  </si>
  <si>
    <t>Intel Arc</t>
  </si>
  <si>
    <t>Ryzen 7 6800H with Radeon Graphics</t>
  </si>
  <si>
    <t>Radeon HD 8990</t>
  </si>
  <si>
    <t>Radeon Ryzen 7 PRO 6850HS</t>
  </si>
  <si>
    <t>Radeon Pro 5300M</t>
  </si>
  <si>
    <t>GeForce GTX 1060 with Max-Q Design</t>
  </si>
  <si>
    <t>528.35*</t>
  </si>
  <si>
    <t>Quadro T2000</t>
  </si>
  <si>
    <t>Ryzen 7 PRO 6850U</t>
  </si>
  <si>
    <t>439.60*</t>
  </si>
  <si>
    <t>Quadro P2000</t>
  </si>
  <si>
    <t>Radeon Ryzen 7 7735HS</t>
  </si>
  <si>
    <t>399.99*</t>
  </si>
  <si>
    <t>Radeon HD 7990</t>
  </si>
  <si>
    <t>GeForce GTX 760 Ti OEM</t>
  </si>
  <si>
    <t>Radeon Ryzen 5 7535HS</t>
  </si>
  <si>
    <t>Intel Arc A380</t>
  </si>
  <si>
    <t>Ryzen 9 6900HX with Radeon Graphics</t>
  </si>
  <si>
    <t>T1000 8GB</t>
  </si>
  <si>
    <t>169.66*</t>
  </si>
  <si>
    <t>Radeon RX 6400</t>
  </si>
  <si>
    <t>Radeon 760M</t>
  </si>
  <si>
    <t>Ryzen 7 6800HS Creator Edition</t>
  </si>
  <si>
    <t>Radeon Pro 570</t>
  </si>
  <si>
    <t>Ryzen 7 6800H</t>
  </si>
  <si>
    <t>T1000</t>
  </si>
  <si>
    <t>Radeon Ryzen 9 7950X 16-Core</t>
  </si>
  <si>
    <t>1,729.99*</t>
  </si>
  <si>
    <t>FirePro W9100</t>
  </si>
  <si>
    <t>RTX A500 Laptop GPU</t>
  </si>
  <si>
    <t>Radeon PRO Ryzen 7 PRO 6850U</t>
  </si>
  <si>
    <t>388.99*</t>
  </si>
  <si>
    <t>Radeon RX 470/570</t>
  </si>
  <si>
    <t>GeForce GTX 1660 Ti with Max-Q Design</t>
  </si>
  <si>
    <t>Radeon Ryzen 7 6800H</t>
  </si>
  <si>
    <t>Radeon Ryzen 7 PRO 6850H</t>
  </si>
  <si>
    <t>GeForce GTX 1060 (Mobile)</t>
  </si>
  <si>
    <t>GeForce GTX 1650</t>
  </si>
  <si>
    <t>Radeon RX 6500M</t>
  </si>
  <si>
    <t>T1200 Laptop GPU</t>
  </si>
  <si>
    <t>3,970.36*</t>
  </si>
  <si>
    <t>Radeon Pro Duo</t>
  </si>
  <si>
    <t>Radeon Ryzen 7 6800HS</t>
  </si>
  <si>
    <t>380.00*</t>
  </si>
  <si>
    <t>Radeon R9 290 / 390</t>
  </si>
  <si>
    <t>GeForce RTX 3050 4GB Laptop GPU</t>
  </si>
  <si>
    <t>246.99*</t>
  </si>
  <si>
    <t>Radeon HD 7970 / R9 280X</t>
  </si>
  <si>
    <t>Radeon Ryzen 7 6800HS Creator Edition</t>
  </si>
  <si>
    <t>Radeon R9 290</t>
  </si>
  <si>
    <t>Ryzen 9 4900HS with Radeon Graphics</t>
  </si>
  <si>
    <t>Radeon RX 5600M</t>
  </si>
  <si>
    <t>1,047.99*</t>
  </si>
  <si>
    <t>Radeon Pro WX 7100</t>
  </si>
  <si>
    <t>Ryzen 9 PRO 6950H</t>
  </si>
  <si>
    <t>Radeon RX590 GME</t>
  </si>
  <si>
    <t>Q12U-1</t>
  </si>
  <si>
    <t>499.10*</t>
  </si>
  <si>
    <t>Radeon R9 295X2</t>
  </si>
  <si>
    <t>Radeon RX 6550M</t>
  </si>
  <si>
    <t>Radeon Pro 5500M</t>
  </si>
  <si>
    <t>319.99*</t>
  </si>
  <si>
    <t>Radeon R9 290X / 390X</t>
  </si>
  <si>
    <t>Radeon Ryzen 9 6900HS</t>
  </si>
  <si>
    <t>GeForce RTX 2050</t>
  </si>
  <si>
    <t>279.99*</t>
  </si>
  <si>
    <t>GeForce GTX 780</t>
  </si>
  <si>
    <t>AMD Ryzen Z1 Extreme</t>
  </si>
  <si>
    <t>Tesla P4</t>
  </si>
  <si>
    <t>210.66*</t>
  </si>
  <si>
    <t>Quadro K6000</t>
  </si>
  <si>
    <t>1,515.00*</t>
  </si>
  <si>
    <t>GeForce GTX TITAN Z</t>
  </si>
  <si>
    <t>Radeon R9 390</t>
  </si>
  <si>
    <t>787.90*</t>
  </si>
  <si>
    <t>Tesla M60</t>
  </si>
  <si>
    <t>Ryzen 9 6900HS with Radeon Graphics</t>
  </si>
  <si>
    <t>Radeon R9 290X</t>
  </si>
  <si>
    <t>745.00*</t>
  </si>
  <si>
    <t>GeForce GTX Titan</t>
  </si>
  <si>
    <t>GeForce RTX 2060 with Max-Q Design</t>
  </si>
  <si>
    <t>Ryzen 7 7735HS with Radeon Graphics</t>
  </si>
  <si>
    <t>Radeon Pro 5300</t>
  </si>
  <si>
    <t>Radeon RX 480</t>
  </si>
  <si>
    <t>GeForce GTX 1070 with Max-Q Design</t>
  </si>
  <si>
    <t>Quadro P3200 with Max-Q Design</t>
  </si>
  <si>
    <t>Radeon RX 580</t>
  </si>
  <si>
    <t>Radeon R9 390X</t>
  </si>
  <si>
    <t>Quadro P3200</t>
  </si>
  <si>
    <t>GeForce GTX 1660 Ti (Mobile)</t>
  </si>
  <si>
    <t>Radeon RX 580X</t>
  </si>
  <si>
    <t>524.99*</t>
  </si>
  <si>
    <t>GeForce GTX TITAN Black</t>
  </si>
  <si>
    <t>Radeon Ryzen 7 PRO 6860Z</t>
  </si>
  <si>
    <t>Radeon Pro 580X</t>
  </si>
  <si>
    <t>GeForce RTX 3050 Laptop GPU</t>
  </si>
  <si>
    <t>Tesla M40</t>
  </si>
  <si>
    <t>Quadro M5500</t>
  </si>
  <si>
    <t>RTX A1000 Laptop GPU</t>
  </si>
  <si>
    <t>RadeonT 780M</t>
  </si>
  <si>
    <t>Quadro RTX 3000</t>
  </si>
  <si>
    <t>Radeon PRO W6400</t>
  </si>
  <si>
    <t>459.80*</t>
  </si>
  <si>
    <t>Quadro P2200</t>
  </si>
  <si>
    <t>Radeon Pro Vega 48</t>
  </si>
  <si>
    <t>GeForce RTX 2060 (Mobile)</t>
  </si>
  <si>
    <t>Quadro M5000</t>
  </si>
  <si>
    <t>GeForce RTX 2070 with Max-Q Design</t>
  </si>
  <si>
    <t>Radeon Pro 5600M</t>
  </si>
  <si>
    <t>549.99*</t>
  </si>
  <si>
    <t>Radeon RX 590</t>
  </si>
  <si>
    <t>Radeon 780M</t>
  </si>
  <si>
    <t>237.99*</t>
  </si>
  <si>
    <t>GeForce GTX 970</t>
  </si>
  <si>
    <t>GeForce GTX 780 Ti</t>
  </si>
  <si>
    <t>GeForce GTX 1060 3GB</t>
  </si>
  <si>
    <t>Radeon Pro 5500 XT</t>
  </si>
  <si>
    <t>A10-8Q</t>
  </si>
  <si>
    <t>443.10*</t>
  </si>
  <si>
    <t>Radeon R9 Fury</t>
  </si>
  <si>
    <t>Radeon Pro 580</t>
  </si>
  <si>
    <t>487.99*</t>
  </si>
  <si>
    <t>GeForce GTX 1060 5GB</t>
  </si>
  <si>
    <t>Quadro P4200</t>
  </si>
  <si>
    <t>Radeon R9 Fury X</t>
  </si>
  <si>
    <t>GeForce GTX 1060</t>
  </si>
  <si>
    <t>GeForce RTX 3050 Ti Laptop GPU</t>
  </si>
  <si>
    <t>Quadro P4200 with Max-Q Design</t>
  </si>
  <si>
    <t>449.99*</t>
  </si>
  <si>
    <t>Radeon R9 Fury + Fury X</t>
  </si>
  <si>
    <t>Radeon RX 5500</t>
  </si>
  <si>
    <t>Quadro P5200 with Max-Q Design</t>
  </si>
  <si>
    <t>2,410.15*</t>
  </si>
  <si>
    <t>Radeon Pro SSG</t>
  </si>
  <si>
    <t>Radeon RX 5300</t>
  </si>
  <si>
    <t>RTX A2000 Laptop GPU</t>
  </si>
  <si>
    <t>GeForce RTX 2070 (Mobile)</t>
  </si>
  <si>
    <t>GeForce GTX 1650 SUPER</t>
  </si>
  <si>
    <t>RTX A1000 6GB Laptop GPU</t>
  </si>
  <si>
    <t>RTX A2000 8GB Laptop GPU</t>
  </si>
  <si>
    <t>GeForce GTX 1070 (Mobile)</t>
  </si>
  <si>
    <t>Radeon RX 5600 OEM</t>
  </si>
  <si>
    <t>Quadro RTX 4000 with Max-Q Design</t>
  </si>
  <si>
    <t>GeForce RTX 3050 6GB Laptop GPU</t>
  </si>
  <si>
    <t>Quadro RTX 4000 (Mobile)</t>
  </si>
  <si>
    <t>Tesla P40</t>
  </si>
  <si>
    <t>Radeon RX 5500 XT</t>
  </si>
  <si>
    <t>Intel Arc A730M</t>
  </si>
  <si>
    <t>Radeon RX 6500 XT</t>
  </si>
  <si>
    <t>2,099.99*</t>
  </si>
  <si>
    <t>GeForce RTX 2080 with Max-Q Design</t>
  </si>
  <si>
    <t>4,420.46*</t>
  </si>
  <si>
    <t>Tesla T4</t>
  </si>
  <si>
    <t>247.35*</t>
  </si>
  <si>
    <t>GeForce GTX 980</t>
  </si>
  <si>
    <t>Quadro RTX 5000 with Max-Q Design</t>
  </si>
  <si>
    <t>GeForce RTX 2080 Super with Max-Q Design</t>
  </si>
  <si>
    <t>556.19*</t>
  </si>
  <si>
    <t>Quadro P4000</t>
  </si>
  <si>
    <t>GeForce GTX 1660</t>
  </si>
  <si>
    <t>Tesla V100-PCIE-16GB</t>
  </si>
  <si>
    <t>Radeon RX 6800M</t>
  </si>
  <si>
    <t>Radeon Pro Vega 56</t>
  </si>
  <si>
    <t>GeForce RTX 2070 Super with Max-Q Design</t>
  </si>
  <si>
    <t>Tesla P100-PCIE-16GB</t>
  </si>
  <si>
    <t>GeForce GTX 1660 SUPER</t>
  </si>
  <si>
    <t>Intel Arc A770M</t>
  </si>
  <si>
    <t>409.99*</t>
  </si>
  <si>
    <t>Radeon Pro W5500</t>
  </si>
  <si>
    <t>Quadro RTX 5000 (Mobile)</t>
  </si>
  <si>
    <t>Quadro M6000 24GB</t>
  </si>
  <si>
    <t>RadeonT RX 6850M XT</t>
  </si>
  <si>
    <t>GeForce GTX 1660 Ti</t>
  </si>
  <si>
    <t>Intel Arc A580</t>
  </si>
  <si>
    <t>Radeon RX 7600M XT</t>
  </si>
  <si>
    <t>4,827.53*</t>
  </si>
  <si>
    <t>Quadro M6000</t>
  </si>
  <si>
    <t>Radeon RX 5600</t>
  </si>
  <si>
    <t>Radeon RX 6700M</t>
  </si>
  <si>
    <t>Quadro P5200</t>
  </si>
  <si>
    <t>RTX A3000 Laptop GPU</t>
  </si>
  <si>
    <t>Radeon Pro V520 MxGPU</t>
  </si>
  <si>
    <t>Radeon Pro WX 9100</t>
  </si>
  <si>
    <t>GeForce RTX 2060</t>
  </si>
  <si>
    <t>Radeon RX 6650M</t>
  </si>
  <si>
    <t>Radeon RX 7600S</t>
  </si>
  <si>
    <t>Radeon Pro Vega 64</t>
  </si>
  <si>
    <t>RTX 2000 Ada Generation Laptop GPU</t>
  </si>
  <si>
    <t>Intel Arc A750</t>
  </si>
  <si>
    <t>RTX A3000 12GB Laptop GPU</t>
  </si>
  <si>
    <t>Radeon RX 6600M</t>
  </si>
  <si>
    <t>1,096.99*</t>
  </si>
  <si>
    <t>GeForce GTX TITAN X</t>
  </si>
  <si>
    <t>1,679.99*</t>
  </si>
  <si>
    <t>Radeon Vega Frontier Edition</t>
  </si>
  <si>
    <t>GeForce GTX 1080 with Max-Q Design</t>
  </si>
  <si>
    <t>GeForce RTX 4050 Laptop GPU</t>
  </si>
  <si>
    <t>309.99*</t>
  </si>
  <si>
    <t>GeForce RTX 3060 Laptop GPU</t>
  </si>
  <si>
    <t>GeForce RTX 3050 OEM</t>
  </si>
  <si>
    <t>1,599.39*</t>
  </si>
  <si>
    <t>Radeon Pro WX 8200</t>
  </si>
  <si>
    <t>Radeon Pro 5700 XT</t>
  </si>
  <si>
    <t>752.99*</t>
  </si>
  <si>
    <t>Radeon RX Vega 56</t>
  </si>
  <si>
    <t>488.09*</t>
  </si>
  <si>
    <t>GeForce GTX 1070</t>
  </si>
  <si>
    <t>Radeon RX 6700S</t>
  </si>
  <si>
    <t>778.69*</t>
  </si>
  <si>
    <t>GeForce GTX 980 Ti</t>
  </si>
  <si>
    <t>Radeon RX 7700S</t>
  </si>
  <si>
    <t>Radeon RX 6800S</t>
  </si>
  <si>
    <t>899.00*</t>
  </si>
  <si>
    <t>Quadro RTX 4000</t>
  </si>
  <si>
    <t>749.99*</t>
  </si>
  <si>
    <t>Radeon RX Vega 64</t>
  </si>
  <si>
    <t>GeForce RTX 2080 (Mobile)</t>
  </si>
  <si>
    <t>1,868.99*</t>
  </si>
  <si>
    <t>Quadro P5000</t>
  </si>
  <si>
    <t>390.59*</t>
  </si>
  <si>
    <t>GeForce RTX 2070</t>
  </si>
  <si>
    <t>RTX 3000 Ada Generation Laptop GPU</t>
  </si>
  <si>
    <t>726.99*</t>
  </si>
  <si>
    <t>RTX A2000</t>
  </si>
  <si>
    <t>545.00*</t>
  </si>
  <si>
    <t>Radeon RX 5600 XT</t>
  </si>
  <si>
    <t>Radeon Pro VII</t>
  </si>
  <si>
    <t>RTX A2000 12GB</t>
  </si>
  <si>
    <t>GeForce RTX 3050</t>
  </si>
  <si>
    <t>GeForce RTX 4060 Laptop GPU</t>
  </si>
  <si>
    <t>Radeon RX 5700</t>
  </si>
  <si>
    <t>Intel Arc A770</t>
  </si>
  <si>
    <t>RTX A4000 Laptop GPU</t>
  </si>
  <si>
    <t>Radeon RX 6850M XT</t>
  </si>
  <si>
    <t>415.98*</t>
  </si>
  <si>
    <t>GeForce RTX 2060 SUPER</t>
  </si>
  <si>
    <t>GeForce RTX 2060 12GB</t>
  </si>
  <si>
    <t>GeForce RTX 3070 Laptop GPU</t>
  </si>
  <si>
    <t>649.99*</t>
  </si>
  <si>
    <t>Radeon Pro W5700</t>
  </si>
  <si>
    <t>329.00*</t>
  </si>
  <si>
    <t>Radeon RX 6600</t>
  </si>
  <si>
    <t>1,899.95*</t>
  </si>
  <si>
    <t>Radeon VII</t>
  </si>
  <si>
    <t>RTX A4500 Laptop GPU</t>
  </si>
  <si>
    <t>Quadro RTX 5000</t>
  </si>
  <si>
    <t>RTX A5000 Laptop GPU</t>
  </si>
  <si>
    <t>569.99*</t>
  </si>
  <si>
    <t>GeForce GTX 1070 Ti</t>
  </si>
  <si>
    <t>RTX 3500 Ada Generation Laptop GPU</t>
  </si>
  <si>
    <t>Quadro GP100</t>
  </si>
  <si>
    <t>GeForce RTX 3080 Laptop GPU</t>
  </si>
  <si>
    <t>Radeon Pro Vega II</t>
  </si>
  <si>
    <t>RTX A5500 Laptop GPU</t>
  </si>
  <si>
    <t>442.79*</t>
  </si>
  <si>
    <t>GeForce GTX 1080</t>
  </si>
  <si>
    <t>GeForce RTX 3070 Ti Laptop GPU</t>
  </si>
  <si>
    <t>497.95*</t>
  </si>
  <si>
    <t>GeForce RTX 2070 SUPER</t>
  </si>
  <si>
    <t>Radeon PRO W6600</t>
  </si>
  <si>
    <t>Radeon RX 5700 XT 50th Anniversary</t>
  </si>
  <si>
    <t>506.64*</t>
  </si>
  <si>
    <t>Radeon RX 5700 XT</t>
  </si>
  <si>
    <t>Radeon RX 6600 XT</t>
  </si>
  <si>
    <t>Radeon RX 6650 XT</t>
  </si>
  <si>
    <t>800.61*</t>
  </si>
  <si>
    <t>GeForce RTX 2080</t>
  </si>
  <si>
    <t>GeForce RTX 4070 Laptop GPU</t>
  </si>
  <si>
    <t>GeForce RTX 3060 8GB</t>
  </si>
  <si>
    <t>684.86*</t>
  </si>
  <si>
    <t>GeForce RTX 2080 SUPER</t>
  </si>
  <si>
    <t>2,409.20*</t>
  </si>
  <si>
    <t>TITAN RTX</t>
  </si>
  <si>
    <t>Radeon RX 7600</t>
  </si>
  <si>
    <t>3,250.00*</t>
  </si>
  <si>
    <t>Quadro P6000</t>
  </si>
  <si>
    <t>GeForce RTX 3060 12GB</t>
  </si>
  <si>
    <t>Radeon RX 6700</t>
  </si>
  <si>
    <t>GeForce RTX 3080 Ti Laptop GPU</t>
  </si>
  <si>
    <t>NVIDIA A40</t>
  </si>
  <si>
    <t>Radeon RX 7600 XT</t>
  </si>
  <si>
    <t>608.10*</t>
  </si>
  <si>
    <t>NVIDIA TITAN X</t>
  </si>
  <si>
    <t>RTX 4000 Ada Generation Laptop GPU</t>
  </si>
  <si>
    <t>Radeon RX 7900M</t>
  </si>
  <si>
    <t>8,999.00*</t>
  </si>
  <si>
    <t>Quadro GV100</t>
  </si>
  <si>
    <t>GeForce RTX 4060</t>
  </si>
  <si>
    <t>RTX 5000 Ada Generation Laptop GPU</t>
  </si>
  <si>
    <t>TITAN Xp COLLECTORS EDITION</t>
  </si>
  <si>
    <t>1,999.99*</t>
  </si>
  <si>
    <t>TITAN V</t>
  </si>
  <si>
    <t>483.82*</t>
  </si>
  <si>
    <t>GeForce GTX 1080 Ti</t>
  </si>
  <si>
    <t>1,645.00*</t>
  </si>
  <si>
    <t>NVIDIA TITAN Xp</t>
  </si>
  <si>
    <t>4,741.49*</t>
  </si>
  <si>
    <t>Quadro RTX 8000</t>
  </si>
  <si>
    <t>Radeon RX 6700 XT</t>
  </si>
  <si>
    <t>6,300.00*</t>
  </si>
  <si>
    <t>Quadro RTX 6000</t>
  </si>
  <si>
    <t>Radeon RX 6750 XT</t>
  </si>
  <si>
    <t>RTX A4000</t>
  </si>
  <si>
    <t>GeForce RTX 3060 Ti</t>
  </si>
  <si>
    <t>1,399.99*</t>
  </si>
  <si>
    <t>GeForce RTX 2080 Ti</t>
  </si>
  <si>
    <t>TITAN V CEO Edition</t>
  </si>
  <si>
    <t>RTX 4000 SFF Ada Generation</t>
  </si>
  <si>
    <t>Radeon RX 6800</t>
  </si>
  <si>
    <t>GeForce RTX 3070</t>
  </si>
  <si>
    <t>GeForce RTX 4080 Laptop GPU</t>
  </si>
  <si>
    <t>1,849.99*</t>
  </si>
  <si>
    <t>Radeon PRO W6800</t>
  </si>
  <si>
    <t>1,079.99*</t>
  </si>
  <si>
    <t>RTX A4500</t>
  </si>
  <si>
    <t>GeForce RTX 3070 Ti</t>
  </si>
  <si>
    <t>GeForce RTX 4060 Ti 16GB</t>
  </si>
  <si>
    <t>GeForce RTX 4060 Ti</t>
  </si>
  <si>
    <t>GeForce RTX 4090 Laptop GPU</t>
  </si>
  <si>
    <t>Radeon RX 7700 XT</t>
  </si>
  <si>
    <t>2,229.99*</t>
  </si>
  <si>
    <t>RTX A5000</t>
  </si>
  <si>
    <t>RTX 4000 Ada Generation</t>
  </si>
  <si>
    <t>RTX 5000 Ada Generation</t>
  </si>
  <si>
    <t>2,169.99*</t>
  </si>
  <si>
    <t>RTX A5500</t>
  </si>
  <si>
    <t>Radeon RX 7800 XT</t>
  </si>
  <si>
    <t>Radeon RX 6800 XT</t>
  </si>
  <si>
    <t>Radeon PRO W7800</t>
  </si>
  <si>
    <t>Radeon RX 6950 XT</t>
  </si>
  <si>
    <t>GeForce RTX 3080</t>
  </si>
  <si>
    <t>4,109.99*</t>
  </si>
  <si>
    <t>RTX A6000</t>
  </si>
  <si>
    <t>GeForce RTX 4070</t>
  </si>
  <si>
    <t>Radeon RX 6900 XT</t>
  </si>
  <si>
    <t>Radeon RX 7900 GRE</t>
  </si>
  <si>
    <t>GeForce RTX 3080 12GB</t>
  </si>
  <si>
    <t>GeForce RTX 3080 Ti</t>
  </si>
  <si>
    <t>GeForce RTX 3090</t>
  </si>
  <si>
    <t>Radeon PRO W7900</t>
  </si>
  <si>
    <t>Radeon RX 7900 XT</t>
  </si>
  <si>
    <t>1,539.99*</t>
  </si>
  <si>
    <t>GeForce RTX 3090 Ti</t>
  </si>
  <si>
    <t>GeForce RTX 4070 SUPER</t>
  </si>
  <si>
    <t>Radeon RX 7900 XTX</t>
  </si>
  <si>
    <t>GeForce RTX 4070 Ti</t>
  </si>
  <si>
    <t>GeForce RTX 4070 Ti SUPER</t>
  </si>
  <si>
    <t>GeForce RTX 4080 SUPER</t>
  </si>
  <si>
    <t>GeForce RTX 4080</t>
  </si>
  <si>
    <t>RTX 6000 Ada Generation</t>
  </si>
  <si>
    <t>GeForce RTX 4090</t>
  </si>
  <si>
    <t>price</t>
  </si>
  <si>
    <t>performance</t>
  </si>
  <si>
    <t>name</t>
  </si>
  <si>
    <t>AAPL</t>
  </si>
  <si>
    <t>NVDA</t>
  </si>
  <si>
    <t>Date</t>
  </si>
  <si>
    <t>Intel Xeon E3-1275 v5 @ 3.60GHz</t>
  </si>
  <si>
    <t>$309.00*</t>
  </si>
  <si>
    <t>Intel Core i3-N300</t>
  </si>
  <si>
    <t>AMD Ryzen Embedded R2544</t>
  </si>
  <si>
    <t>$617.00*</t>
  </si>
  <si>
    <t>Intel Core i7-8559U @ 2.70GHz</t>
  </si>
  <si>
    <t>AMD Ryzen 5 PRO 2400G</t>
  </si>
  <si>
    <t>$427.11*</t>
  </si>
  <si>
    <t>Intel Xeon W-2123 @ 3.60GHz</t>
  </si>
  <si>
    <t>$242.00*</t>
  </si>
  <si>
    <t>Intel Xeon W-11155MLE @ 1.80GHz</t>
  </si>
  <si>
    <t>Intel Xeon E5-4650L @ 2.60GHz</t>
  </si>
  <si>
    <t>Intel Xeon E3-1285 v6 @ 4.10GHz</t>
  </si>
  <si>
    <t>Apple A14 Bionic</t>
  </si>
  <si>
    <t>AMD EPYC 3201</t>
  </si>
  <si>
    <t>Intel Core i7-8809G @ 3.10GHz</t>
  </si>
  <si>
    <t>Intel Xeon W-2223 @ 3.60GHz</t>
  </si>
  <si>
    <t>AMD Ryzen Embedded V1807B</t>
  </si>
  <si>
    <t>Intel Core i3-10105 @ 3.70GHz</t>
  </si>
  <si>
    <t>ARM - 8 Core 2424 MHz</t>
  </si>
  <si>
    <t>AMD Ryzen 3 7320C</t>
  </si>
  <si>
    <t>Intel Core i5-1130G7 @ 1.10GHz</t>
  </si>
  <si>
    <t>$124.00*</t>
  </si>
  <si>
    <t>Intel Xeon E5-4650 @ 2.70GHz</t>
  </si>
  <si>
    <t>$299.00*</t>
  </si>
  <si>
    <t>Intel Atom C5125</t>
  </si>
  <si>
    <t>Intel Core i7-7700 @ 3.60GHz</t>
  </si>
  <si>
    <t>Intel Core i3-10100 @ 3.60GHz</t>
  </si>
  <si>
    <t>ARM X-Gene 32 Core 3300 MHz</t>
  </si>
  <si>
    <t>Intel Xeon E3-1240 v6 @ 3.70GHz</t>
  </si>
  <si>
    <t>ARM - 32 Core 3300 MHz</t>
  </si>
  <si>
    <t>AMD Ryzen 5 2400G</t>
  </si>
  <si>
    <t>$79.00*</t>
  </si>
  <si>
    <t>Intel Xeon E5-2630L v3 @ 1.80GHz</t>
  </si>
  <si>
    <t>Intel Core i3-10100F @ 3.60GHz</t>
  </si>
  <si>
    <t>Intel Xeon E3-1245 v6 @ 3.70GHz</t>
  </si>
  <si>
    <t>Intel Xeon Silver 4108 @ 1.80GHz</t>
  </si>
  <si>
    <t>$945.00*</t>
  </si>
  <si>
    <t>Intel Xeon E5-2648L v2 @ 1.90GHz</t>
  </si>
  <si>
    <t>Intel Xeon Gold 5122 @ 3.60GHz</t>
  </si>
  <si>
    <t>Intel Core i5-3170K @ 3.20GHz</t>
  </si>
  <si>
    <t>AMD Ryzen 5 3400GE</t>
  </si>
  <si>
    <t>Intel Core i7-6700K @ 4.00GHz</t>
  </si>
  <si>
    <t>Intel Xeon E5-2670 @ 2.60GHz</t>
  </si>
  <si>
    <t>Intel Xeon E3-1270 v6 @ 3.80GHz</t>
  </si>
  <si>
    <t>Intel Core i3-10105F @ 3.70GHz</t>
  </si>
  <si>
    <t>$192.00*</t>
  </si>
  <si>
    <t>Intel Core i5-8500B @ 3.00GHz</t>
  </si>
  <si>
    <t>AMD Ryzen 3 7320U</t>
  </si>
  <si>
    <t>AMD Ryzen 5 3350G</t>
  </si>
  <si>
    <t>Intel Xeon E3-1280 v6 @ 3.90GHz</t>
  </si>
  <si>
    <t>Intel Xeon E5-4648 v3 @ 1.70GHz</t>
  </si>
  <si>
    <t>$555.00*</t>
  </si>
  <si>
    <t>Intel Xeon D-1548 @ 2.00GHz</t>
  </si>
  <si>
    <t>AMD Ryzen 5 1500X</t>
  </si>
  <si>
    <t>$285.00*</t>
  </si>
  <si>
    <t>Intel Xeon D-1715TER @ 2.40GHz</t>
  </si>
  <si>
    <t>AMD Ryzen 5 PRO 1500</t>
  </si>
  <si>
    <t>Mediatek MT8798Z/CNZA</t>
  </si>
  <si>
    <t>$395.00*</t>
  </si>
  <si>
    <t>Intel Core i7-9850HL @ 1.90GHz</t>
  </si>
  <si>
    <t>Intel Core i3-10305 @ 3.80GHz</t>
  </si>
  <si>
    <t>$320.00*</t>
  </si>
  <si>
    <t>Intel Core i5-1038NG7 @ 2.00GHz</t>
  </si>
  <si>
    <t>Intel Xeon E5-2643 v2 @ 3.50GHz</t>
  </si>
  <si>
    <t>$499.88*</t>
  </si>
  <si>
    <t>Intel Xeon E5-2629 v3 @ 2.40GHz</t>
  </si>
  <si>
    <t>AMD Ryzen 5 PRO 3400G</t>
  </si>
  <si>
    <t>QTI SM8550</t>
  </si>
  <si>
    <t>$193.00*</t>
  </si>
  <si>
    <t>Intel U300</t>
  </si>
  <si>
    <t>Intel Xeon E5-2620 v4 @ 2.10GHz</t>
  </si>
  <si>
    <t>$472.00*</t>
  </si>
  <si>
    <t>Intel Core i7-1265UE</t>
  </si>
  <si>
    <t>Intel Xeon E5-2450 v2 @ 2.50GHz</t>
  </si>
  <si>
    <t>Intel Core i5-8400 @ 2.80GHz</t>
  </si>
  <si>
    <t>Intel Xeon E3-1275 v6 @ 3.80GHz</t>
  </si>
  <si>
    <t>$426.00*</t>
  </si>
  <si>
    <t>Intel Core i7-1160G7 @ 1.20GHz</t>
  </si>
  <si>
    <t>$331.84*</t>
  </si>
  <si>
    <t>Intel Xeon E-2144G @ 3.60GHz</t>
  </si>
  <si>
    <t>Mediatek MT6983W/CZA</t>
  </si>
  <si>
    <t>AMD Ryzen 5 3400G</t>
  </si>
  <si>
    <t>$312.00*</t>
  </si>
  <si>
    <t>Intel Core i5-1245UE</t>
  </si>
  <si>
    <t>$694.00*</t>
  </si>
  <si>
    <t>Intel Xeon D-1557 @ 1.50GHz</t>
  </si>
  <si>
    <t>$199.99*</t>
  </si>
  <si>
    <t>Intel Core i5-8600T @ 2.30GHz</t>
  </si>
  <si>
    <t>Intel Core i3-10300 @ 3.70GHz</t>
  </si>
  <si>
    <t>AMD Ryzen 5 PRO 3350G</t>
  </si>
  <si>
    <t>Intel Xeon E-2134 @ 3.50GHz</t>
  </si>
  <si>
    <t>$498.95*</t>
  </si>
  <si>
    <t>Intel Xeon E5-4627 v2 @ 3.30GHz</t>
  </si>
  <si>
    <t>AMD Ryzen 5 3350GE</t>
  </si>
  <si>
    <t>Intel Xeon E5-1650 v2 @ 3.50GHz</t>
  </si>
  <si>
    <t>Snapdragon 8 Gen2 Mobile Platform for Galaxy</t>
  </si>
  <si>
    <t>Apple A12Z Bionic</t>
  </si>
  <si>
    <t>Intel Core i5-9400 @ 2.90GHz</t>
  </si>
  <si>
    <t>$4,616.00*</t>
  </si>
  <si>
    <t>Intel Xeon E5-4655 v3 @ 2.90GHz</t>
  </si>
  <si>
    <t>Intel Pentium Gold 8505</t>
  </si>
  <si>
    <t>Intel Core i7-4930K @ 3.40GHz</t>
  </si>
  <si>
    <t>Intel Xeon E5-2680 @ 2.70GHz</t>
  </si>
  <si>
    <t>$362.00*</t>
  </si>
  <si>
    <t>Intel Core i5-1145GRE @ 2.60GHz</t>
  </si>
  <si>
    <t>Intel Core i5-1140G7 @ 1.10GHz</t>
  </si>
  <si>
    <t>AMD Ryzen 5 7520U</t>
  </si>
  <si>
    <t>Intel Core i5-9400F @ 2.90GHz</t>
  </si>
  <si>
    <t>Intel Xeon Gold 5222 @ 3.80GHz</t>
  </si>
  <si>
    <t>Intel Core i3-1305U</t>
  </si>
  <si>
    <t>AMD Ryzen 5 2500X</t>
  </si>
  <si>
    <t>$278.10*</t>
  </si>
  <si>
    <t>Intel Xeon E5-2651 v2 @ 1.80GHz</t>
  </si>
  <si>
    <t>$213.00*</t>
  </si>
  <si>
    <t>Intel Core i5-9600T @ 2.30GHz</t>
  </si>
  <si>
    <t>Intel Core i5-8500 @ 3.00GHz</t>
  </si>
  <si>
    <t>$334.73*</t>
  </si>
  <si>
    <t>Intel Xeon E-2244G @ 3.80GHz</t>
  </si>
  <si>
    <t>Intel Core i7-1068NG7 @ 2.30GHz</t>
  </si>
  <si>
    <t>$91.00*</t>
  </si>
  <si>
    <t>Intel Xeon E5-4620 v2 @ 2.60GHz</t>
  </si>
  <si>
    <t>Hygon C86 3185 8-core</t>
  </si>
  <si>
    <t>AMD Ryzen 5 PRO 3350GE</t>
  </si>
  <si>
    <t>$313.00*</t>
  </si>
  <si>
    <t>Intel Core i3-1215UE</t>
  </si>
  <si>
    <t>Intel Core i5-1145G7E @ 2.60GHz</t>
  </si>
  <si>
    <t>Intel Core i7-7700K @ 4.20GHz</t>
  </si>
  <si>
    <t>$644.99*</t>
  </si>
  <si>
    <t>Intel Core i7-10710U @ 1.10GHz</t>
  </si>
  <si>
    <t>Intel Core i3-1125G4 @ 2.00GHz</t>
  </si>
  <si>
    <t>$182.75*</t>
  </si>
  <si>
    <t>Intel Xeon E5-2689 @ 2.60GHz</t>
  </si>
  <si>
    <t>AMD Ryzen 3 5300U</t>
  </si>
  <si>
    <t>$314.00*</t>
  </si>
  <si>
    <t>Intel Xeon D-1718T @ 2.60GHz</t>
  </si>
  <si>
    <t>Intel Xeon E5-2690 @ 2.90GHz</t>
  </si>
  <si>
    <t>Intel Xeon E-2174G @ 3.80GHz</t>
  </si>
  <si>
    <t>$431.54*</t>
  </si>
  <si>
    <t>Intel Xeon E-2274G @ 4.00GHz</t>
  </si>
  <si>
    <t>Intel Xeon E-2324G @ 3.10GHz</t>
  </si>
  <si>
    <t>Intel Core i5-9500 @ 3.00GHz</t>
  </si>
  <si>
    <t>$600.53*</t>
  </si>
  <si>
    <t>Intel Xeon E5-2648L v3 @ 1.80GHz</t>
  </si>
  <si>
    <t>Intel Core i5-9500TE @ 2.20GHz</t>
  </si>
  <si>
    <t>Intel Core i7-5820K @ 3.30GHz</t>
  </si>
  <si>
    <t>Intel Core i5-1135G7 @ 2.40GHz</t>
  </si>
  <si>
    <t>Intel Core i7-7740X @ 4.30GHz</t>
  </si>
  <si>
    <t>Intel Xeon E5-2650 v2 @ 2.60GHz</t>
  </si>
  <si>
    <t>Apple A15 Bionic</t>
  </si>
  <si>
    <t>$182.00*</t>
  </si>
  <si>
    <t>Intel Core i5-10400T @ 2.00GHz</t>
  </si>
  <si>
    <t>Intel Core i7-8750H @ 2.20GHz</t>
  </si>
  <si>
    <t>Intel Core i5-8600 @ 3.10GHz</t>
  </si>
  <si>
    <t>Intel Core i5-1145G7 @ 2.60GHz</t>
  </si>
  <si>
    <t>Intel Xeon E5-2628L v3 @ 2.00GHz</t>
  </si>
  <si>
    <t>$309.99*</t>
  </si>
  <si>
    <t>Intel Xeon E-2234 @ 3.60GHz</t>
  </si>
  <si>
    <t>$564.95*</t>
  </si>
  <si>
    <t>Intel Xeon W-2125 @ 4.00GHz</t>
  </si>
  <si>
    <t>Intel Xeon E5-2687W @ 3.10GHz</t>
  </si>
  <si>
    <t>Intel Core i3-10320 @ 3.80GHz</t>
  </si>
  <si>
    <t>Intel Core i5-10500T @ 2.30GHz</t>
  </si>
  <si>
    <t>Intel Xeon D-1540 @ 2.00GHz</t>
  </si>
  <si>
    <t>Intel Core i3-N305</t>
  </si>
  <si>
    <t>Intel Core i7-4960X @ 3.60GHz</t>
  </si>
  <si>
    <t>$196.00*</t>
  </si>
  <si>
    <t>Intel U300E</t>
  </si>
  <si>
    <t>Intel Core i5-9500F @ 3.00GHz</t>
  </si>
  <si>
    <t>AMD Ryzen 3 PRO 4450U</t>
  </si>
  <si>
    <t>Intel Xeon D-1541 @ 2.10GHz</t>
  </si>
  <si>
    <t>Intel Xeon Silver 4110 @ 2.10GHz</t>
  </si>
  <si>
    <t>Intel Core i7-11390H @ 3.40GHz</t>
  </si>
  <si>
    <t>Intel Core i5-8600K @ 3.60GHz</t>
  </si>
  <si>
    <t>Intel Core i7-8700T @ 2.40GHz</t>
  </si>
  <si>
    <t>Intel Core i5-1155G7 @ 2.50GHz</t>
  </si>
  <si>
    <t>$190.10*</t>
  </si>
  <si>
    <t>Intel Core i3-10325 @ 3.90GHz</t>
  </si>
  <si>
    <t>Intel Xeon E5-1660 v2 @ 3.70GHz</t>
  </si>
  <si>
    <t>$323.00*</t>
  </si>
  <si>
    <t>Intel Core i7-9700TE @ 1.80GHz</t>
  </si>
  <si>
    <t>Intel Core i7-8850H @ 2.60GHz</t>
  </si>
  <si>
    <t>Intel Core i7-5930K @ 3.50GHz</t>
  </si>
  <si>
    <t>Intel Core i7-1165G7 @ 2.80GHz</t>
  </si>
  <si>
    <t>$692.02*</t>
  </si>
  <si>
    <t>Intel Xeon Silver 4109T @ 2.00GHz</t>
  </si>
  <si>
    <t>Samsung s5e9945</t>
  </si>
  <si>
    <t>QTI QCS8550</t>
  </si>
  <si>
    <t>Intel Core i5-9600 @ 3.10GHz</t>
  </si>
  <si>
    <t>Intel Xeon E5-4640 v3 @ 1.90GHz</t>
  </si>
  <si>
    <t>Intel Xeon E5-1650 v3 @ 3.50GHz</t>
  </si>
  <si>
    <t>Intel Xeon E5-2630 v3 @ 2.40GHz</t>
  </si>
  <si>
    <t>Intel Xeon D-1567 @ 2.10GHz</t>
  </si>
  <si>
    <t>$20.99*</t>
  </si>
  <si>
    <t>Intel Xeon E5-2643 v3 @ 3.40GHz</t>
  </si>
  <si>
    <t>Intel Xeon E5-2630L v4 @ 1.80GHz</t>
  </si>
  <si>
    <t>$126.74*</t>
  </si>
  <si>
    <t>Intel Xeon E5-2658 v2 @ 2.40GHz</t>
  </si>
  <si>
    <t>$20.18*</t>
  </si>
  <si>
    <t>Intel Xeon E5-4620 v3 @ 2.00GHz</t>
  </si>
  <si>
    <t>Intel Core i7-1185G7 @ 3.00GHz</t>
  </si>
  <si>
    <t>$339.99*</t>
  </si>
  <si>
    <t>Intel Xeon E-2126G @ 3.30GHz</t>
  </si>
  <si>
    <t>AMD Ryzen 3 PRO 4355GE</t>
  </si>
  <si>
    <t>$566.05*</t>
  </si>
  <si>
    <t>Intel Xeon W-2225 @ 4.10GHz</t>
  </si>
  <si>
    <t>$583.00*</t>
  </si>
  <si>
    <t>Intel Core i9-8950HK @ 2.90GHz</t>
  </si>
  <si>
    <t>Intel Core i7-9750HF @ 2.60GHz</t>
  </si>
  <si>
    <t>$431.00*</t>
  </si>
  <si>
    <t>Intel Core i7-1185G7E @ 2.80GHz</t>
  </si>
  <si>
    <t>Intel Xeon E5-2470 v2 @ 2.40GHz</t>
  </si>
  <si>
    <t>Intel Core i3-1210U</t>
  </si>
  <si>
    <t>$140.07*</t>
  </si>
  <si>
    <t>Intel Xeon E5-2660 v2 @ 2.20GHz</t>
  </si>
  <si>
    <t>Mediatek MT6989</t>
  </si>
  <si>
    <t>Intel Core i5-9600K @ 3.70GHz</t>
  </si>
  <si>
    <t>Intel Core i5-9600KF @ 3.70GHz</t>
  </si>
  <si>
    <t>Intel Core i7-9700T @ 2.00GHz</t>
  </si>
  <si>
    <t>Intel Core i7-6800K @ 3.40GHz</t>
  </si>
  <si>
    <t>$195.00*</t>
  </si>
  <si>
    <t>Intel Core i5-10500E @ 3.10GHz</t>
  </si>
  <si>
    <t>$3,838.00*</t>
  </si>
  <si>
    <t>Intel Xeon E5-4650 v3 @ 2.10GHz</t>
  </si>
  <si>
    <t>Intel Core i5-1230U</t>
  </si>
  <si>
    <t>$450.00*</t>
  </si>
  <si>
    <t>Intel Xeon E-2176M @ 2.70GHz</t>
  </si>
  <si>
    <t>$1,029.95*</t>
  </si>
  <si>
    <t>Intel Xeon E5-2618L v3 @ 2.30GHz</t>
  </si>
  <si>
    <t>$960.00*</t>
  </si>
  <si>
    <t>Intel Core i7-9750H @ 2.60GHz</t>
  </si>
  <si>
    <t>AMD Ryzen 3 PRO 4200GE</t>
  </si>
  <si>
    <t>Intel Core i3-1215U</t>
  </si>
  <si>
    <t>AMD Ryzen 3 PRO 4350G</t>
  </si>
  <si>
    <t>Intel Core i7-1195G7 @ 2.90GHz</t>
  </si>
  <si>
    <t>AMD Ryzen 3 4300G</t>
  </si>
  <si>
    <t>AMD Ryzen 3 PRO 4350GE</t>
  </si>
  <si>
    <t>AMD Ryzen 5 4500U</t>
  </si>
  <si>
    <t>$463.00*</t>
  </si>
  <si>
    <t>Intel Core i7-1365URE</t>
  </si>
  <si>
    <t>Intel Core i5-11300H @ 3.10GHz</t>
  </si>
  <si>
    <t>Apple A12X Bionic</t>
  </si>
  <si>
    <t>Intel Core i5-11320H @ 3.20GHz</t>
  </si>
  <si>
    <t>AMD Ryzen 3 5400U</t>
  </si>
  <si>
    <t>Intel Xeon E5-4650 v2 @ 2.40GHz</t>
  </si>
  <si>
    <t>AMD Ryzen 3 7330U</t>
  </si>
  <si>
    <t>Intel Xeon E-2226G @ 3.40GHz</t>
  </si>
  <si>
    <t>$1,364.00*</t>
  </si>
  <si>
    <t>Intel Xeon E5-2628L v4 @ 1.90GHz</t>
  </si>
  <si>
    <t>AMD Ryzen 3 4100</t>
  </si>
  <si>
    <t>$649.25*</t>
  </si>
  <si>
    <t>Intel Xeon Silver 4209T @ 2.20GHz</t>
  </si>
  <si>
    <t>AMD Ryzen 3 PRO 5450U</t>
  </si>
  <si>
    <t>Apple A16 Bionic</t>
  </si>
  <si>
    <t>Hygon C86 3250 8-core</t>
  </si>
  <si>
    <t>Intel Xeon E5-2643 v4 @ 3.40GHz</t>
  </si>
  <si>
    <t>$1,305.76*</t>
  </si>
  <si>
    <t>Intel Core i7-9850H @ 2.60GHz</t>
  </si>
  <si>
    <t>Intel Xeon E5-2640 v3 @ 2.60GHz</t>
  </si>
  <si>
    <t>AMD Ryzen 3 4300GE</t>
  </si>
  <si>
    <t>AMD Ryzen 5 PRO 1600</t>
  </si>
  <si>
    <t>Intel Core i5-10600T @ 2.40GHz</t>
  </si>
  <si>
    <t>$250.00*</t>
  </si>
  <si>
    <t>Intel Core i5-10500H @ 2.50GHz</t>
  </si>
  <si>
    <t>$233.00*</t>
  </si>
  <si>
    <t>Intel Core i3-11100HE @ 2.40GHz</t>
  </si>
  <si>
    <t>Intel Xeon E5-2670 v2 @ 2.50GHz</t>
  </si>
  <si>
    <t>AMD Ryzen 3 PRO 4200G</t>
  </si>
  <si>
    <t>$2,400.00*</t>
  </si>
  <si>
    <t>Intel Xeon E5-4627 v3 @ 2.60GHz</t>
  </si>
  <si>
    <t>AMD Ryzen 3 PRO 5475U</t>
  </si>
  <si>
    <t>Intel Core i3-11100B @ 3.60GHz</t>
  </si>
  <si>
    <t>Intel Xeon Silver 4208 @ 2.10GHz</t>
  </si>
  <si>
    <t>AMD Ryzen 3 5425U</t>
  </si>
  <si>
    <t>Intel Xeon E5-1650 v4 @ 3.60GHz</t>
  </si>
  <si>
    <t>Intel Core i7-6850K @ 3.60GHz</t>
  </si>
  <si>
    <t>$623.00*</t>
  </si>
  <si>
    <t>Intel Xeon E-2186M @ 2.90GHz</t>
  </si>
  <si>
    <t>Intel Xeon E5-4669 v4 @ 2.20GHz</t>
  </si>
  <si>
    <t>$1,384.57*</t>
  </si>
  <si>
    <t>Intel Xeon E5-2648L v4 @ 1.80GHz</t>
  </si>
  <si>
    <t>AMD Ryzen 5 5500H</t>
  </si>
  <si>
    <t>$751.19*</t>
  </si>
  <si>
    <t>Intel Xeon E5-4657L v2 @ 2.40GHz</t>
  </si>
  <si>
    <t>AMD Ryzen 3 3100</t>
  </si>
  <si>
    <t>$1,176.00*</t>
  </si>
  <si>
    <t>Intel Xeon D-1577 @ 1.30GHz</t>
  </si>
  <si>
    <t>$137.00*</t>
  </si>
  <si>
    <t>Intel Core i3-13100E</t>
  </si>
  <si>
    <t>Intel Xeon Platinum 8481C @ 2.70GHz</t>
  </si>
  <si>
    <t>Microsoft SQ3 @ 3.0 GHz</t>
  </si>
  <si>
    <t>Intel Xeon E5-2630 v4 @ 2.20GHz</t>
  </si>
  <si>
    <t>Intel Core i7-11370H @ 3.30GHz</t>
  </si>
  <si>
    <t>$641.00*</t>
  </si>
  <si>
    <t>Intel Xeon D-2146NT @ 2.30GHz</t>
  </si>
  <si>
    <t>Intel CC150 @ 3.50GHz</t>
  </si>
  <si>
    <t>ARM Neoverse-N1 80 Core 2800 MHz</t>
  </si>
  <si>
    <t>Intel Xeon E5-2663 v3 @ 2.80GHz</t>
  </si>
  <si>
    <t>Intel Xeon E-2276M @ 2.80GHz</t>
  </si>
  <si>
    <t>ARM Neoverse-N1 32 Core 1700 MHz</t>
  </si>
  <si>
    <t>QTI SM8650</t>
  </si>
  <si>
    <t>Intel Core i7-10850H @ 2.70GHz</t>
  </si>
  <si>
    <t>Snapdragon 8cx Gen 3 @ 3.0 GHz</t>
  </si>
  <si>
    <t>$482.00*</t>
  </si>
  <si>
    <t>Intel Core i7-11375H @ 3.30GHz</t>
  </si>
  <si>
    <t>$1,365.00*</t>
  </si>
  <si>
    <t>Intel Xeon E5-2650L v3 @ 1.80GHz</t>
  </si>
  <si>
    <t>Intel Xeon E E-2414</t>
  </si>
  <si>
    <t>Intel Xeon E5-2650 v3 @ 2.30GHz</t>
  </si>
  <si>
    <t>Intel Core i7-10750H @ 2.60GHz</t>
  </si>
  <si>
    <t>$303.00*</t>
  </si>
  <si>
    <t>Intel Core i7-8700B @ 3.20GHz</t>
  </si>
  <si>
    <t>$494.00*</t>
  </si>
  <si>
    <t>Intel Xeon E-2278GEL @ 2.00GHz</t>
  </si>
  <si>
    <t>AMD Ryzen 5 PRO 4500U</t>
  </si>
  <si>
    <t>Intel Xeon D-2141I @ 2.20GHz</t>
  </si>
  <si>
    <t>Intel Xeon E5-2692 v2 @ 2.20GHz</t>
  </si>
  <si>
    <t>Intel Xeon E5-2673 v2 @ 3.30GHz</t>
  </si>
  <si>
    <t>Intel Core i5-10400 @ 2.90GHz</t>
  </si>
  <si>
    <t>Intel Core i5-10400F @ 2.90GHz</t>
  </si>
  <si>
    <t>Intel Core i5-10505 @ 3.20GHz</t>
  </si>
  <si>
    <t>$260.00*</t>
  </si>
  <si>
    <t>Intel Xeon W-1250E @ 3.50GHz</t>
  </si>
  <si>
    <t>Apple A17 Pro</t>
  </si>
  <si>
    <t>Intel Core i7-1250U</t>
  </si>
  <si>
    <t>Intel Xeon E5-2687W v2 @ 3.40GHz</t>
  </si>
  <si>
    <t>Intel Xeon E5-2667 v2 @ 3.30GHz</t>
  </si>
  <si>
    <t>AMD Ryzen 5 1600</t>
  </si>
  <si>
    <t>$125.00*</t>
  </si>
  <si>
    <t>Intel Core i3-12100TE</t>
  </si>
  <si>
    <t>Intel Xeon E5-2640 v4 @ 2.40GHz</t>
  </si>
  <si>
    <t>Intel Xeon E5-2649 v3 @ 2.30GHz</t>
  </si>
  <si>
    <t>$902.20*</t>
  </si>
  <si>
    <t>Intel Xeon E5-2618L v4 @ 2.20GHz</t>
  </si>
  <si>
    <t>$566.00*</t>
  </si>
  <si>
    <t>Intel Xeon D-2143IT @ 2.20GHz</t>
  </si>
  <si>
    <t>$2,535.00*</t>
  </si>
  <si>
    <t>Intel Xeon E5-4628L v4 @ 1.80GHz</t>
  </si>
  <si>
    <t>Intel Xeon E5-1660 v3 @ 3.00GHz</t>
  </si>
  <si>
    <t>$189.00*</t>
  </si>
  <si>
    <t>Intel Xeon E5-2667 v3 @ 3.20GHz</t>
  </si>
  <si>
    <t>$348.00*</t>
  </si>
  <si>
    <t>Intel Xeon W-11555MLE @ 1.90GHz</t>
  </si>
  <si>
    <t>Intel Xeon E5-2680 v2 @ 2.80GHz</t>
  </si>
  <si>
    <t>Intel Xeon E5-2650L v4 @ 1.70GHz</t>
  </si>
  <si>
    <t>Intel Xeon W-2133 @ 3.60GHz</t>
  </si>
  <si>
    <t>Intel Core i3-1315U</t>
  </si>
  <si>
    <t>AMD Ryzen 3 3300X</t>
  </si>
  <si>
    <t>$122.00*</t>
  </si>
  <si>
    <t>Intel Core i3-12100T</t>
  </si>
  <si>
    <t>Intel Core i7-5960X @ 3.00GHz</t>
  </si>
  <si>
    <t>Intel Core i5-10500 @ 3.10GHz</t>
  </si>
  <si>
    <t>Intel Xeon E5-1680 v2 @ 3.00GHz</t>
  </si>
  <si>
    <t>AMD Ryzen 5 PRO 4650U</t>
  </si>
  <si>
    <t>AMD Ryzen 5 3500</t>
  </si>
  <si>
    <t>$413.99*</t>
  </si>
  <si>
    <t>Intel Core i7-10700T @ 2.00GHz</t>
  </si>
  <si>
    <t>AMD Ryzen 3 PRO 7330U</t>
  </si>
  <si>
    <t>Intel Xeon W-10855M @ 2.80GHz</t>
  </si>
  <si>
    <t>Intel Core i7-7800X @ 3.50GHz</t>
  </si>
  <si>
    <t>Intel Core i7-8700 @ 3.20GHz</t>
  </si>
  <si>
    <t>AMD Ryzen 3 5300G</t>
  </si>
  <si>
    <t>Intel Core i7-9700E @ 2.60GHz</t>
  </si>
  <si>
    <t>Intel Xeon E-2334 @ 3.40GHz</t>
  </si>
  <si>
    <t>Intel Xeon E5-2685 v3 @ 2.60GHz</t>
  </si>
  <si>
    <t>$999.99*</t>
  </si>
  <si>
    <t>Intel Xeon E5-4627 v4 @ 2.60GHz</t>
  </si>
  <si>
    <t>AMD Ryzen Embedded V2516</t>
  </si>
  <si>
    <t>Intel Xeon D-1587 @ 1.70GHz</t>
  </si>
  <si>
    <t>Intel Core i5-11500T @ 1.50GHz</t>
  </si>
  <si>
    <t>AMD Ryzen 5 1600X</t>
  </si>
  <si>
    <t>AMD Ryzen 5 5500U</t>
  </si>
  <si>
    <t>Intel Xeon Silver 4114 @ 2.20GHz</t>
  </si>
  <si>
    <t>$589.99*</t>
  </si>
  <si>
    <t>Intel Xeon E5-1680 v3 @ 3.20GHz</t>
  </si>
  <si>
    <t>Intel Xeon E5-2675 v3 @ 1.80GHz</t>
  </si>
  <si>
    <t>AMD Ryzen 5 3500X</t>
  </si>
  <si>
    <t>AMD Ryzen 5 2600</t>
  </si>
  <si>
    <t>$134.00*</t>
  </si>
  <si>
    <t>Intel Core i3-13100T</t>
  </si>
  <si>
    <t>Intel Xeon E5-2660 v3 @ 2.60GHz</t>
  </si>
  <si>
    <t>$439.00*</t>
  </si>
  <si>
    <t>Intel Core i9-9900T @ 2.10GHz</t>
  </si>
  <si>
    <t>Intel Core i7-9700 @ 3.00GHz</t>
  </si>
  <si>
    <t>$157.00*</t>
  </si>
  <si>
    <t>Intel Core i3-12300T</t>
  </si>
  <si>
    <t>Intel Xeon E-2146G @ 3.50GHz</t>
  </si>
  <si>
    <t>Intel Xeon E5-2695 v2 @ 2.40GHz</t>
  </si>
  <si>
    <t>Intel Core i7-9700F @ 3.00GHz</t>
  </si>
  <si>
    <t>Intel Xeon D-1581 @ 1.80GHz</t>
  </si>
  <si>
    <t>AMD Ryzen 3 5300GE</t>
  </si>
  <si>
    <t>Intel Xeon Silver 4210 @ 2.20GHz</t>
  </si>
  <si>
    <t>AMD Ryzen 7 4700U</t>
  </si>
  <si>
    <t>Intel Xeon Gold 6128 @ 3.40GHz</t>
  </si>
  <si>
    <t>AMD Ryzen 5 4600U</t>
  </si>
  <si>
    <t>AMD Ryzen 3 PRO 5350GE</t>
  </si>
  <si>
    <t>Intel Xeon E-2136 @ 3.30GHz</t>
  </si>
  <si>
    <t>Intel Xeon E5-2690 v2 @ 3.00GHz</t>
  </si>
  <si>
    <t>Intel Xeon E5-2658 v3 @ 2.20GHz</t>
  </si>
  <si>
    <t>AMD Ryzen 5 PRO 2600</t>
  </si>
  <si>
    <t>Intel Core i5-11400T @ 1.30GHz</t>
  </si>
  <si>
    <t>Intel Core i5-1245U</t>
  </si>
  <si>
    <t>Intel Core i3-12100</t>
  </si>
  <si>
    <t>Intel Core i5-1235U</t>
  </si>
  <si>
    <t>Intel Xeon E-2176G @ 3.70GHz</t>
  </si>
  <si>
    <t>$367.00*</t>
  </si>
  <si>
    <t>Intel Xeon W-1270TE @ 2.00GHz</t>
  </si>
  <si>
    <t>$1,494.00*</t>
  </si>
  <si>
    <t>Intel Xeon E5-1660 v4 @ 3.20GHz</t>
  </si>
  <si>
    <t>Intel Xeon E-2374G @ 3.70GHz</t>
  </si>
  <si>
    <t>Intel Xeon E5-2670 v3 @ 2.30GHz</t>
  </si>
  <si>
    <t>Intel Core i7-8700K @ 3.70GHz</t>
  </si>
  <si>
    <t>Intel Xeon W-1250 @ 3.30GHz</t>
  </si>
  <si>
    <t>Intel Core i5-10600 @ 3.30GHz</t>
  </si>
  <si>
    <t>Intel Xeon E5-2676 v3 @ 2.40GHz</t>
  </si>
  <si>
    <t>Intel Core i5-1240U</t>
  </si>
  <si>
    <t>Intel Core i7-1255U</t>
  </si>
  <si>
    <t>Intel Xeon E5-2650 v4 @ 2.20GHz</t>
  </si>
  <si>
    <t>$556.00*</t>
  </si>
  <si>
    <t>Intel Core i9-9880H @ 2.30GHz</t>
  </si>
  <si>
    <t>AMD Ryzen 3 PRO 5350G</t>
  </si>
  <si>
    <t>$460.29*</t>
  </si>
  <si>
    <t>Intel Xeon E-2276G @ 3.80GHz</t>
  </si>
  <si>
    <t>Intel Xeon E5-2667 v4 @ 3.20GHz</t>
  </si>
  <si>
    <t>$311.00*</t>
  </si>
  <si>
    <t>Intel Xeon E-2246G @ 3.60GHz</t>
  </si>
  <si>
    <t>$315.00*</t>
  </si>
  <si>
    <t>AMD EPYC 3251</t>
  </si>
  <si>
    <t>AMD Ryzen 5 2600X</t>
  </si>
  <si>
    <t>Intel Core i7-1260U</t>
  </si>
  <si>
    <t>Intel Xeon E-2186G @ 3.80GHz</t>
  </si>
  <si>
    <t>$1,253.00*</t>
  </si>
  <si>
    <t>Intel Xeon E-2286G @ 4.00GHz</t>
  </si>
  <si>
    <t>Intel Core i7-1265U</t>
  </si>
  <si>
    <t>$1,498.95*</t>
  </si>
  <si>
    <t>Intel Xeon E5-1680 v4 @ 3.40GHz</t>
  </si>
  <si>
    <t>Intel Xeon E5-2696 v2 @ 2.50GHz</t>
  </si>
  <si>
    <t>Intel Core i9-9980HK @ 2.40GHz</t>
  </si>
  <si>
    <t>$340.00*</t>
  </si>
  <si>
    <t>Intel Core i5-1334U</t>
  </si>
  <si>
    <t>Intel Xeon E-2236 @ 3.40GHz</t>
  </si>
  <si>
    <t>Intel Core i3-12100F</t>
  </si>
  <si>
    <t>Apple M1 8 Core 3200 MHz</t>
  </si>
  <si>
    <t>$138.00*</t>
  </si>
  <si>
    <t>Intel Core i3-12100E</t>
  </si>
  <si>
    <t>$759.00*</t>
  </si>
  <si>
    <t>Intel Xeon D-1732TE @ 1.90GHz</t>
  </si>
  <si>
    <t>$4,800.00*</t>
  </si>
  <si>
    <t>Intel Xeon E5-4660 v3 @ 2.10GHz</t>
  </si>
  <si>
    <t>Intel Core i5-10600KF @ 4.10GHz</t>
  </si>
  <si>
    <t>Intel Xeon E5-2697 v2 @ 2.70GHz</t>
  </si>
  <si>
    <t>$700.00*</t>
  </si>
  <si>
    <t>Intel Xeon E5-2673 v3 @ 2.40GHz</t>
  </si>
  <si>
    <t>AMD Ryzen 5 4600HS</t>
  </si>
  <si>
    <t>Intel Core i7-8086K @ 4.00GHz</t>
  </si>
  <si>
    <t>Intel Core i5-10600K @ 4.10GHz</t>
  </si>
  <si>
    <t>Intel Core i7-9700KF @ 3.60GHz</t>
  </si>
  <si>
    <t>Intel Xeon E5-2666 v3 @ 2.90GHz</t>
  </si>
  <si>
    <t>Intel Xeon W-2235 @ 3.80GHz</t>
  </si>
  <si>
    <t>Intel Xeon Silver 4123 @ 3.00GHz</t>
  </si>
  <si>
    <t>$281.00*</t>
  </si>
  <si>
    <t>Intel Core i3-1220P</t>
  </si>
  <si>
    <t>$1,007.70*</t>
  </si>
  <si>
    <t>Intel Xeon W-2135 @ 3.70GHz</t>
  </si>
  <si>
    <t>Intel Xeon E5-2658 v4 @ 2.30GHz</t>
  </si>
  <si>
    <t>AMD Ryzen 5 PRO 4655GE</t>
  </si>
  <si>
    <t>Intel Xeon Silver 4215 @ 2.50GHz</t>
  </si>
  <si>
    <t>$321.50*</t>
  </si>
  <si>
    <t>Intel Xeon W-1250P @ 4.10GHz</t>
  </si>
  <si>
    <t>Intel Core i7-9700K @ 3.60GHz</t>
  </si>
  <si>
    <t>AMD Ryzen 5 4600H</t>
  </si>
  <si>
    <t>$417.00*</t>
  </si>
  <si>
    <t>Intel Core i7-10870H @ 2.20GHz</t>
  </si>
  <si>
    <t>$205.00*</t>
  </si>
  <si>
    <t>Intel Core i5-12500TE</t>
  </si>
  <si>
    <t>Intel Core i7-6900K @ 3.20GHz</t>
  </si>
  <si>
    <t>AMD Ryzen 5 PRO 5675U</t>
  </si>
  <si>
    <t>Intel Core i9-10880H @ 2.30GHz</t>
  </si>
  <si>
    <t>Intel Xeon Gold 5115 @ 2.40GHz</t>
  </si>
  <si>
    <t>AMD Ryzen 7 2700E</t>
  </si>
  <si>
    <t>$106.19*</t>
  </si>
  <si>
    <t>Intel Xeon E5-2678 v3 @ 2.50GHz</t>
  </si>
  <si>
    <t>Intel Core i3-13100F</t>
  </si>
  <si>
    <t>Montage Jintide C4215R</t>
  </si>
  <si>
    <t>AMD Ryzen 7 PRO 1700</t>
  </si>
  <si>
    <t>Intel Xeon E5-2687W v3 @ 3.10GHz</t>
  </si>
  <si>
    <t>$143.00*</t>
  </si>
  <si>
    <t>Intel Core i3-12300</t>
  </si>
  <si>
    <t>Intel Core i5-11600T @ 1.70GHz</t>
  </si>
  <si>
    <t>Intel Core i3-13100</t>
  </si>
  <si>
    <t>AMD Ryzen 5 PRO 4400GE</t>
  </si>
  <si>
    <t>AMD Ryzen 7 1700</t>
  </si>
  <si>
    <t>Intel Xeon E5-1681 v3 @ 2.90GHz</t>
  </si>
  <si>
    <t>$871.99*</t>
  </si>
  <si>
    <t>Intel Xeon E5-2683 v3 @ 2.00GHz</t>
  </si>
  <si>
    <t>$720.00*</t>
  </si>
  <si>
    <t>Intel Xeon D-1733NT @ 2.00GHz</t>
  </si>
  <si>
    <t>$1,832.00*</t>
  </si>
  <si>
    <t>Intel Xeon E5-2658A v3 @ 2.20GHz</t>
  </si>
  <si>
    <t>AMD Ryzen 5 PRO 5650U</t>
  </si>
  <si>
    <t>AMD EPYC 7251</t>
  </si>
  <si>
    <t>Intel Core i7-10875H @ 2.30GHz</t>
  </si>
  <si>
    <t>$1,499.98*</t>
  </si>
  <si>
    <t>AMD EPYC 7301</t>
  </si>
  <si>
    <t>AMD Ryzen 5 5625U</t>
  </si>
  <si>
    <t>$349.99*</t>
  </si>
  <si>
    <t>Intel Core i9-10900T @ 1.90GHz</t>
  </si>
  <si>
    <t>Intel Xeon Silver 4116 @ 2.10GHz</t>
  </si>
  <si>
    <t>Intel Xeon Silver 4210R @ 2.40GHz</t>
  </si>
  <si>
    <t>AMD Ryzen 5 5560U</t>
  </si>
  <si>
    <t>$1,005.00*</t>
  </si>
  <si>
    <t>Intel Xeon D-2166NT @ 2.00GHz</t>
  </si>
  <si>
    <t>$1,373.18*</t>
  </si>
  <si>
    <t>Intel Xeon E-2286M @ 2.40GHz</t>
  </si>
  <si>
    <t>Intel Xeon Silver 4215R @ 3.20GHz</t>
  </si>
  <si>
    <t>Intel Core i9-10885H @ 2.40GHz</t>
  </si>
  <si>
    <t>$1,112.00*</t>
  </si>
  <si>
    <t>Intel Xeon Silver 4116T @ 2.10GHz</t>
  </si>
  <si>
    <t>Intel Core i7-1365U</t>
  </si>
  <si>
    <t>AMD Ryzen 7 PRO 4750U</t>
  </si>
  <si>
    <t>Intel Xeon E5-2680 v3 @ 2.50GHz</t>
  </si>
  <si>
    <t>AMD Ryzen 7 PRO 2700</t>
  </si>
  <si>
    <t>$109.00*</t>
  </si>
  <si>
    <t>Intel Core i3-14100F</t>
  </si>
  <si>
    <t>$469.00*</t>
  </si>
  <si>
    <t>Intel Core i7-1355U</t>
  </si>
  <si>
    <t>$3,609.00*</t>
  </si>
  <si>
    <t>Intel Xeon E5-4660 v4 @ 2.20GHz</t>
  </si>
  <si>
    <t>Apple M2 8 Core 3500 MHz</t>
  </si>
  <si>
    <t>Intel Core i3-14100</t>
  </si>
  <si>
    <t>$5,729.00*</t>
  </si>
  <si>
    <t>Intel Xeon E5-4667 v3 @ 2.00GHz</t>
  </si>
  <si>
    <t>Intel Xeon Gold 5217 @ 3.00GHz</t>
  </si>
  <si>
    <t>Intel Core i5-1345U</t>
  </si>
  <si>
    <t>AMD Ryzen 5 PRO 7530U</t>
  </si>
  <si>
    <t>AMD Ryzen 5 5600U</t>
  </si>
  <si>
    <t>$490.00*</t>
  </si>
  <si>
    <t>Intel Xeon D-1726 @ 2.90GHz</t>
  </si>
  <si>
    <t>AMD Ryzen Embedded V3C18I</t>
  </si>
  <si>
    <t>AMD Ryzen 5 PRO 4650GE</t>
  </si>
  <si>
    <t>Intel Core i9-10980HK @ 2.40GHz</t>
  </si>
  <si>
    <t>AMD Ryzen 7 PRO 1700X</t>
  </si>
  <si>
    <t>Intel Xeon Gold 5215 @ 2.50GHz</t>
  </si>
  <si>
    <t>AMD Ryzen 7 1700X</t>
  </si>
  <si>
    <t>Intel Xeon W-10885M @ 2.40GHz</t>
  </si>
  <si>
    <t>AMD Ryzen 7 2700</t>
  </si>
  <si>
    <t>Intel Core i5-11260H @ 2.60GHz</t>
  </si>
  <si>
    <t>Intel Core i5-11400H @ 2.70GHz</t>
  </si>
  <si>
    <t>Intel Xeon Gold 5117 @ 2.00GHz</t>
  </si>
  <si>
    <t>$554.00*</t>
  </si>
  <si>
    <t>Intel Core i9-13900TE</t>
  </si>
  <si>
    <t>AMD Ryzen 5 4600GE</t>
  </si>
  <si>
    <t>AMD Ryzen 7 5700U</t>
  </si>
  <si>
    <t>AMD Ryzen 7 4850U Mobile</t>
  </si>
  <si>
    <t>$467.00*</t>
  </si>
  <si>
    <t>Intel Xeon W-11865MLE @ 1.50GHz</t>
  </si>
  <si>
    <t>AMD Ryzen 5 4600G</t>
  </si>
  <si>
    <t>AMD Ryzen Embedded V2718</t>
  </si>
  <si>
    <t>AMD Ryzen 7 PRO 5875U</t>
  </si>
  <si>
    <t>Intel Xeon E5-2669 v3 @ 2.30GHz</t>
  </si>
  <si>
    <t>AMD Ryzen 5 4500</t>
  </si>
  <si>
    <t>$295.00*</t>
  </si>
  <si>
    <t>Intel Core i3-1220PE</t>
  </si>
  <si>
    <t>Intel Core i5-11500H @ 2.90GHz</t>
  </si>
  <si>
    <t>Intel Core i7-11700T @ 1.40GHz</t>
  </si>
  <si>
    <t>Intel Xeon E5-2660 v4 @ 2.00GHz</t>
  </si>
  <si>
    <t>Intel Xeon E E-2434</t>
  </si>
  <si>
    <t>Intel Xeon Silver 4214 @ 2.20GHz</t>
  </si>
  <si>
    <t>$800.00*</t>
  </si>
  <si>
    <t>Intel Xeon D-2733NT @ 2.10GHz</t>
  </si>
  <si>
    <t>AMD Ryzen 5 PRO 4650G</t>
  </si>
  <si>
    <t>Intel Core i5-12400T</t>
  </si>
  <si>
    <t>Intel Xeon w3-2423</t>
  </si>
  <si>
    <t>Intel Core i7-11600H @ 2.90GHz</t>
  </si>
  <si>
    <t>Intel Xeon E5-2698B v3 @ 2.00GHz</t>
  </si>
  <si>
    <t>$330.00*</t>
  </si>
  <si>
    <t>Intel Core i7-10700TE @ 2.00GHz</t>
  </si>
  <si>
    <t>AMD Ryzen 5 PRO 4400G</t>
  </si>
  <si>
    <t>AMD Ryzen 5 PRO 4655G</t>
  </si>
  <si>
    <t>AMD Ryzen 5 7535U</t>
  </si>
  <si>
    <t>AMD Ryzen 7 1800X</t>
  </si>
  <si>
    <t>Intel Xeon E-2278GE @ 3.30GHz</t>
  </si>
  <si>
    <t>AMD Ryzen 5 7530U</t>
  </si>
  <si>
    <t>Intel Core i7-10700E @ 2.90GHz</t>
  </si>
  <si>
    <t>Intel Xeon Silver 4214Y @ 2.20GHz</t>
  </si>
  <si>
    <t>Intel Core i7-10700F @ 2.90GHz</t>
  </si>
  <si>
    <t>Intel Core i7-10700 @ 2.90GHz</t>
  </si>
  <si>
    <t>Intel Core i5-1335U</t>
  </si>
  <si>
    <t>Intel Xeon E5-2690 v3 @ 2.60GHz</t>
  </si>
  <si>
    <t>Intel Core i9-9900 @ 3.10GHz</t>
  </si>
  <si>
    <t>Intel Xeon E5-2695 v3 @ 2.30GHz</t>
  </si>
  <si>
    <t>Intel Xeon Gold 6134 @ 3.20GHz</t>
  </si>
  <si>
    <t>Intel Xeon E-2336 @ 2.90GHz</t>
  </si>
  <si>
    <t>$202.00*</t>
  </si>
  <si>
    <t>Intel Core i5-12500T</t>
  </si>
  <si>
    <t>Intel Xeon Gold 5118 @ 2.30GHz</t>
  </si>
  <si>
    <t>Intel Xeon E5-2689 v4 @ 3.10GHz</t>
  </si>
  <si>
    <t>AMD Ryzen Embedded V2748</t>
  </si>
  <si>
    <t>AMD Ryzen 5 PRO 6650U</t>
  </si>
  <si>
    <t>AMD Ryzen 7 4800U</t>
  </si>
  <si>
    <t>Intel Core Ultra 7 165U</t>
  </si>
  <si>
    <t>AMD Ryzen Threadripper 1900X</t>
  </si>
  <si>
    <t>$344.00*</t>
  </si>
  <si>
    <t>Intel Core i7-12700TE</t>
  </si>
  <si>
    <t>AMD Ryzen 5 6600U</t>
  </si>
  <si>
    <t>AMD Ryzen 7 Extreme Edition</t>
  </si>
  <si>
    <t>AMD Ryzen 7 PRO 2700X</t>
  </si>
  <si>
    <t>$444.00*</t>
  </si>
  <si>
    <t>Intel Core i9-10900TE @ 1.80GHz</t>
  </si>
  <si>
    <t>AMD EPYC 7232P</t>
  </si>
  <si>
    <t>Intel Xeon E-2278G @ 3.40GHz</t>
  </si>
  <si>
    <t>Intel Core i5-11400 @ 2.60GHz</t>
  </si>
  <si>
    <t>AMD Ryzen 5 5600H</t>
  </si>
  <si>
    <t>Intel Core i5-11400F @ 2.60GHz</t>
  </si>
  <si>
    <t>Apple M1 Pro 8 Core 3200 MHz</t>
  </si>
  <si>
    <t>AMD Ryzen 7 PRO 5850U</t>
  </si>
  <si>
    <t>AMD Ryzen 5 4400G</t>
  </si>
  <si>
    <t>$820.55*</t>
  </si>
  <si>
    <t>Intel Xeon W-3223 @ 3.50GHz</t>
  </si>
  <si>
    <t>Intel Xeon E-2378 @ 2.60GHz</t>
  </si>
  <si>
    <t>Intel Core i7-1260P</t>
  </si>
  <si>
    <t>Intel Core i7-7820X @ 3.60GHz</t>
  </si>
  <si>
    <t>Intel Xeon W-2140B @ 3.20GHz</t>
  </si>
  <si>
    <t>Intel Core 5 120U</t>
  </si>
  <si>
    <t>Intel Core i5-1240P</t>
  </si>
  <si>
    <t>$539.00*</t>
  </si>
  <si>
    <t>Intel Xeon E-2288G @ 3.70GHz</t>
  </si>
  <si>
    <t>Intel Core i5-12450H</t>
  </si>
  <si>
    <t>$5,400.00*</t>
  </si>
  <si>
    <t>Intel Xeon E5-4669 v3 @ 2.10GHz</t>
  </si>
  <si>
    <t>Intel Core i5-11500 @ 2.70GHz</t>
  </si>
  <si>
    <t>Intel Core i7-6950X @ 3.00GHz</t>
  </si>
  <si>
    <t>AMD Ryzen 7 4980U Microsoft Surface Edition</t>
  </si>
  <si>
    <t>Intel Core i7-1270P</t>
  </si>
  <si>
    <t>$326.00*</t>
  </si>
  <si>
    <t>Intel Xeon W-11555MRE @ 2.60GHz</t>
  </si>
  <si>
    <t>Intel Xeon E5-2680R v4 @ 2.40GHz</t>
  </si>
  <si>
    <t>AMD Ryzen 7 2700X</t>
  </si>
  <si>
    <t>Intel Core i5-12600T</t>
  </si>
  <si>
    <t>Intel Xeon W-1270 @ 3.40GHz</t>
  </si>
  <si>
    <t>$1,561.00*</t>
  </si>
  <si>
    <t>Intel Xeon Gold 5120 @ 2.20GHz</t>
  </si>
  <si>
    <t>$355.00*</t>
  </si>
  <si>
    <t>Intel Core i5-1250PE</t>
  </si>
  <si>
    <t>AMD Ryzen 5 PRO 3600</t>
  </si>
  <si>
    <t>Intel Core i5-11500B @ 3.30GHz</t>
  </si>
  <si>
    <t>Intel Xeon Gold 6234 @ 3.30GHz</t>
  </si>
  <si>
    <t>Intel Xeon E5-2683 v4 @ 2.10GHz</t>
  </si>
  <si>
    <t>AMD Ryzen 5 3600</t>
  </si>
  <si>
    <t>Intel Xeon D-1736NT @ 2.70GHz</t>
  </si>
  <si>
    <t>$390.00*</t>
  </si>
  <si>
    <t>Intel Core i7-13700E</t>
  </si>
  <si>
    <t>Intel Xeon E5-2680 v4 @ 2.40GHz</t>
  </si>
  <si>
    <t>$441.00*</t>
  </si>
  <si>
    <t>Intel Core i7-1270PE</t>
  </si>
  <si>
    <t>Intel Xeon E5-2687W v4 @ 3.00GHz</t>
  </si>
  <si>
    <t>$1,989.00*</t>
  </si>
  <si>
    <t>Intel Xeon D-2187NT @ 2.00GHz</t>
  </si>
  <si>
    <t>Intel Core i7-9800X @ 3.80GHz</t>
  </si>
  <si>
    <t>AMD 4700S</t>
  </si>
  <si>
    <t>Intel Core i5-11600 @ 2.80GHz</t>
  </si>
  <si>
    <t>$1,727.00*</t>
  </si>
  <si>
    <t>Intel Xeon Gold 5120T @ 2.20GHz</t>
  </si>
  <si>
    <t>Intel Xeon E5-2686 v3 @ 2.00GHz</t>
  </si>
  <si>
    <t>AMD Ryzen 5 PRO 7540U</t>
  </si>
  <si>
    <t>$1,224.67*</t>
  </si>
  <si>
    <t>Intel Xeon W-2145 @ 3.70GHz</t>
  </si>
  <si>
    <t>AMD Ryzen 5 3600X</t>
  </si>
  <si>
    <t>$133.00*</t>
  </si>
  <si>
    <t>Intel Xeon E7-8880 v3 @ 2.30GHz</t>
  </si>
  <si>
    <t>AMD Ryzen 5 6600HS Creator Edition</t>
  </si>
  <si>
    <t>Intel Xeon W-11855M @ 3.20GHz</t>
  </si>
  <si>
    <t>$529.00*</t>
  </si>
  <si>
    <t>Intel Xeon w3-2425</t>
  </si>
  <si>
    <t>Intel Core i9-9900KF @ 3.60GHz</t>
  </si>
  <si>
    <t>Intel Core i9-9900K @ 3.60GHz</t>
  </si>
  <si>
    <t>Intel Xeon Silver 4214R @ 2.40GHz</t>
  </si>
  <si>
    <t>AMD Ryzen Embedded V3C48</t>
  </si>
  <si>
    <t>$1,764.00*</t>
  </si>
  <si>
    <t>Intel Xeon D-2183IT @ 2.20GHz</t>
  </si>
  <si>
    <t>AMD Ryzen 7 5825U</t>
  </si>
  <si>
    <t>AMD Ryzen 5 7535HS</t>
  </si>
  <si>
    <t>AMD Ryzen 5 PRO 5650GE</t>
  </si>
  <si>
    <t>Intel Xeon W-1290T @ 1.90GHz</t>
  </si>
  <si>
    <t>AMD Ryzen 7 PRO 4750GE</t>
  </si>
  <si>
    <t>AMD Ryzen 7 4800HS</t>
  </si>
  <si>
    <t>Intel Xeon W-1270P @ 3.80GHz</t>
  </si>
  <si>
    <t>AMD Ryzen 7 5800U</t>
  </si>
  <si>
    <t>AMD Ryzen 7 4800H</t>
  </si>
  <si>
    <t>Intel Xeon W-1270E @ 3.40GHz</t>
  </si>
  <si>
    <t>Intel Core i7-10700KF @ 3.80GHz</t>
  </si>
  <si>
    <t>AMD Ryzen 5 3600XT</t>
  </si>
  <si>
    <t>Intel Xeon Gold 6126 @ 2.60GHz</t>
  </si>
  <si>
    <t>AMD Ryzen 5 5600GE</t>
  </si>
  <si>
    <t>AMD Ryzen Z1</t>
  </si>
  <si>
    <t>$363.00*</t>
  </si>
  <si>
    <t>Intel Core Ultra 5 125U</t>
  </si>
  <si>
    <t>Intel Xeon E5-2697 v3 @ 2.60GHz</t>
  </si>
  <si>
    <t>$500.00*</t>
  </si>
  <si>
    <t>Intel Xeon W-1290E @ 3.50GHz</t>
  </si>
  <si>
    <t>ARM Neoverse-N1 64 Core 2200 MHz</t>
  </si>
  <si>
    <t>ARM Neoverse-N1 80 Core 2600 MHz</t>
  </si>
  <si>
    <t>Hygon C86 7255 16-core</t>
  </si>
  <si>
    <t>AMD Ryzen 7 7730U</t>
  </si>
  <si>
    <t>Intel Core i7-10700K @ 3.80GHz</t>
  </si>
  <si>
    <t>$440.00*</t>
  </si>
  <si>
    <t>Intel Core i7-11850HE @ 2.60GHz</t>
  </si>
  <si>
    <t>$333.00*</t>
  </si>
  <si>
    <t>Intel Xeon E-2356G @ 3.20GHz</t>
  </si>
  <si>
    <t>Apple M3 8 Core</t>
  </si>
  <si>
    <t>Intel Core i5-12450HX</t>
  </si>
  <si>
    <t>$7,840.00*</t>
  </si>
  <si>
    <t>Intel Xeon E5-2698 v3 @ 2.30GHz</t>
  </si>
  <si>
    <t>AMD Ryzen 5 6600H</t>
  </si>
  <si>
    <t>$342.00*</t>
  </si>
  <si>
    <t>Intel Core i5-13420H</t>
  </si>
  <si>
    <t>Intel Core i9-11900T @ 1.50GHz</t>
  </si>
  <si>
    <t>Intel Xeon E5-2676 v4 @ 2.40GHz</t>
  </si>
  <si>
    <t>$2,970.00*</t>
  </si>
  <si>
    <t>Intel Xeon Gold 6244 @ 3.60GHz</t>
  </si>
  <si>
    <t>AMD Ryzen 5 Pro 7535U</t>
  </si>
  <si>
    <t>Intel Xeon W-1350 @ 3.30GHz</t>
  </si>
  <si>
    <t>Intel Xeon E5-2682 v4 @ 2.50GHz</t>
  </si>
  <si>
    <t>AMD Ryzen 9 4900HS</t>
  </si>
  <si>
    <t>AMD Ryzen 5 PRO 6650H</t>
  </si>
  <si>
    <t>Intel Xeon Silver 4309Y @ 2.80GHz</t>
  </si>
  <si>
    <t>$1,104.00*</t>
  </si>
  <si>
    <t>Intel Xeon D-2752TER @ 1.80GHz</t>
  </si>
  <si>
    <t>AMD Ryzen 9 4900H</t>
  </si>
  <si>
    <t>$480.00*</t>
  </si>
  <si>
    <t>Intel Core i7-1360P</t>
  </si>
  <si>
    <t>AMD Ryzen 5 7540U</t>
  </si>
  <si>
    <t>$353.00*</t>
  </si>
  <si>
    <t>Intel Core i5-1340P</t>
  </si>
  <si>
    <t>Intel Xeon Gold 6137 @ 3.90GHz</t>
  </si>
  <si>
    <t>AMD EPYC 7252</t>
  </si>
  <si>
    <t>Intel Core i5-12400</t>
  </si>
  <si>
    <t>AMD Ryzen 5 5500</t>
  </si>
  <si>
    <t>$841.75*</t>
  </si>
  <si>
    <t>Intel Xeon W-2245 @ 3.90GHz</t>
  </si>
  <si>
    <t>Intel Core i9-9900KS @ 4.00GHz</t>
  </si>
  <si>
    <t>AMD EPYC 3451</t>
  </si>
  <si>
    <t>Intel Core i5-12400F</t>
  </si>
  <si>
    <t>Intel Core i9-10900E @ 2.80GHz</t>
  </si>
  <si>
    <t>Intel Xeon E-2386G @ 3.50GHz</t>
  </si>
  <si>
    <t>Intel Xeon E5-2690 v4 @ 2.60GHz</t>
  </si>
  <si>
    <t>Intel Core i5-11600K @ 3.90GHz</t>
  </si>
  <si>
    <t>AMD Ryzen 7 PRO 7730U</t>
  </si>
  <si>
    <t>Intel Core i5-11600KF @ 3.90GHz</t>
  </si>
  <si>
    <t>AMD Ryzen 7 PRO 4700G</t>
  </si>
  <si>
    <t>Intel Xeon E5-2695 v4 @ 2.10GHz</t>
  </si>
  <si>
    <t>Intel Xeon W-1350P @ 4.00GHz</t>
  </si>
  <si>
    <t>Intel Core i7-11700 @ 2.50GHz</t>
  </si>
  <si>
    <t>AMD Ryzen 7 4700GE</t>
  </si>
  <si>
    <t>AMD Ryzen 5 5600G</t>
  </si>
  <si>
    <t>Intel Core i9-10900 @ 2.80GHz</t>
  </si>
  <si>
    <t>Intel Core i5-12500</t>
  </si>
  <si>
    <t>Intel Xeon Gold 6144 @ 3.50GHz</t>
  </si>
  <si>
    <t>Intel Core i5-1340PE</t>
  </si>
  <si>
    <t>Intel Core i9-9820X @ 3.30GHz</t>
  </si>
  <si>
    <t>AMD Ryzen 5 5600GT</t>
  </si>
  <si>
    <t>Intel Core i9-10900F @ 2.80GHz</t>
  </si>
  <si>
    <t>$588.67*</t>
  </si>
  <si>
    <t>Intel Xeon W-1290 @ 3.20GHz</t>
  </si>
  <si>
    <t>AMD Ryzen 7 4700G</t>
  </si>
  <si>
    <t>AMD Ryzen 7 5800HS</t>
  </si>
  <si>
    <t>Intel Core Ultra 5 135U</t>
  </si>
  <si>
    <t>$1,201.00*</t>
  </si>
  <si>
    <t>Intel Xeon D-1747NTE @ 2.50GHz</t>
  </si>
  <si>
    <t>Intel Core i5-1250P</t>
  </si>
  <si>
    <t>Intel Xeon E5-4667 v4 @ 2.20GHz</t>
  </si>
  <si>
    <t>Intel Core i7-1370P</t>
  </si>
  <si>
    <t>Intel Xeon E5-2699 v3 @ 2.30GHz</t>
  </si>
  <si>
    <t>AMD Ryzen 5 5500GT</t>
  </si>
  <si>
    <t>Intel Xeon Gold 6130 @ 2.10GHz</t>
  </si>
  <si>
    <t>Intel Xeon Gold 6226 @ 2.70GHz</t>
  </si>
  <si>
    <t>AMD Ryzen 7 PRO 4750G</t>
  </si>
  <si>
    <t>AMD EPYC 7451</t>
  </si>
  <si>
    <t>Intel Core i5-1350P</t>
  </si>
  <si>
    <t>AMD EPYC 8024P 8-Core</t>
  </si>
  <si>
    <t>Intel Core i5-12490F</t>
  </si>
  <si>
    <t>Intel Xeon W-2150B @ 3.00GHz</t>
  </si>
  <si>
    <t>Intel Xeon Silver 4216 @ 2.10GHz</t>
  </si>
  <si>
    <t>Intel Xeon D-2753NT @ 2.00GHz</t>
  </si>
  <si>
    <t>Intel Xeon Gold 6138T @ 2.00GHz</t>
  </si>
  <si>
    <t>Intel Core i7-1280P</t>
  </si>
  <si>
    <t>Intel Core i7-11850H @ 2.50GHz</t>
  </si>
  <si>
    <t>AMD Ryzen 7 6800U</t>
  </si>
  <si>
    <t>$546.00*</t>
  </si>
  <si>
    <t>Intel Core i9-11900H @ 2.50GHz</t>
  </si>
  <si>
    <t>Intel Core i7-11800H @ 2.30GHz</t>
  </si>
  <si>
    <t>$1,950.00*</t>
  </si>
  <si>
    <t>Intel Xeon E5-2673 v4 @ 2.30GHz</t>
  </si>
  <si>
    <t>$225.00*</t>
  </si>
  <si>
    <t>Intel Core i5-12500E</t>
  </si>
  <si>
    <t>AMD Ryzen 7 Pro 7735U</t>
  </si>
  <si>
    <t>Intel Xeon E5-2697 v4 @ 2.30GHz</t>
  </si>
  <si>
    <t>AMD EPYC 7262</t>
  </si>
  <si>
    <t>AMD Ryzen 5 PRO 5650G</t>
  </si>
  <si>
    <t>$1,998.95*</t>
  </si>
  <si>
    <t>Intel Xeon Gold 5315Y @ 3.20GHz</t>
  </si>
  <si>
    <t>Intel Xeon E5-2697R v4 @ 2.30GHz</t>
  </si>
  <si>
    <t>Intel Xeon E5-2686 v4 @ 2.30GHz</t>
  </si>
  <si>
    <t>$221.00*</t>
  </si>
  <si>
    <t>Intel Core i5-13400T</t>
  </si>
  <si>
    <t>AMD Ryzen 7 PRO 6850U</t>
  </si>
  <si>
    <t>AMD Ryzen 7 PRO 6860Z</t>
  </si>
  <si>
    <t>Intel Xeon Gold 6250 @ 3.90GHz</t>
  </si>
  <si>
    <t>AMD Ryzen 9 5900H</t>
  </si>
  <si>
    <t>$783.99*</t>
  </si>
  <si>
    <t>Intel Xeon Silver 4310T @ 2.30GHz</t>
  </si>
  <si>
    <t>Intel Core i7-7900X @ 3.30GHz</t>
  </si>
  <si>
    <t>$1,530.39*</t>
  </si>
  <si>
    <t>Intel Xeon W-2155 @ 3.30GHz</t>
  </si>
  <si>
    <t>Intel Core Ultra 5 125H</t>
  </si>
  <si>
    <t>Intel Core i7-11700F @ 2.50GHz</t>
  </si>
  <si>
    <t>AMD Ryzen 7 5800H</t>
  </si>
  <si>
    <t>AMD Ryzen 7 5800HS Creator Edition</t>
  </si>
  <si>
    <t>Intel Core i9-7900X @ 3.30GHz</t>
  </si>
  <si>
    <t>Intel Xeon E5-2697A v4 @ 2.60GHz</t>
  </si>
  <si>
    <t>Intel Core i5-12600</t>
  </si>
  <si>
    <t>AMD Ryzen 9 5980HS</t>
  </si>
  <si>
    <t>Intel Xeon Gold 6136 @ 3.00GHz</t>
  </si>
  <si>
    <t>Intel Core i9-11950H @ 2.60GHz</t>
  </si>
  <si>
    <t>AMD Ryzen 7 7735U</t>
  </si>
  <si>
    <t>$1,349.00*</t>
  </si>
  <si>
    <t>Intel Xeon Gold 5218T @ 2.10GHz</t>
  </si>
  <si>
    <t>Intel Core i5-12500H</t>
  </si>
  <si>
    <t>$235.00*</t>
  </si>
  <si>
    <t>Intel Core i5-13500TE</t>
  </si>
  <si>
    <t>AMD Ryzen 5 7640U</t>
  </si>
  <si>
    <t>Intel Xeon Gold 6334 @ 3.60GHz</t>
  </si>
  <si>
    <t>Apple M2 Pro 10 Core 3480 MHz</t>
  </si>
  <si>
    <t>Intel Core i9-10910 @ 3.60GHz</t>
  </si>
  <si>
    <t>AMD Ryzen 5 5600</t>
  </si>
  <si>
    <t>$6,841.00*</t>
  </si>
  <si>
    <t>Intel Xeon E7-8891 v3 @ 2.80GHz</t>
  </si>
  <si>
    <t>AMD EPYC 7281</t>
  </si>
  <si>
    <t>$339.00*</t>
  </si>
  <si>
    <t>Intel Core i7-12700T</t>
  </si>
  <si>
    <t>AMD Ryzen 9 5900HS</t>
  </si>
  <si>
    <t>Apple M1 Pro 10 Core 3200 MHz</t>
  </si>
  <si>
    <t>Intel Xeon Gold 6130T @ 2.10GHz</t>
  </si>
  <si>
    <t>Intel Core i9-9900X @ 3.50GHz</t>
  </si>
  <si>
    <t>Intel Xeon Gold 6132 @ 2.60GHz</t>
  </si>
  <si>
    <t>AMD Ryzen 5 8500G</t>
  </si>
  <si>
    <t>AMD Ryzen 5 PRO 5645</t>
  </si>
  <si>
    <t>AMD Ryzen 5 5600X</t>
  </si>
  <si>
    <t>Intel Xeon Gold 5218 @ 2.30GHz</t>
  </si>
  <si>
    <t>AMD Ryzen 7 PRO 6850HS</t>
  </si>
  <si>
    <t>Apple M1 Max 10 Core 3200 MHz</t>
  </si>
  <si>
    <t>AMD Ryzen 7 PRO 5750GE</t>
  </si>
  <si>
    <t>$506.00*</t>
  </si>
  <si>
    <t>Intel Xeon E E-2486</t>
  </si>
  <si>
    <t>AMD Ryzen Threadripper 1920</t>
  </si>
  <si>
    <t>AMD Ryzen 9 6900HS Creator Edition</t>
  </si>
  <si>
    <t>AMD Ryzen 5 5600X3D</t>
  </si>
  <si>
    <t>AMD Ryzen 9 5900HS Creator Edition</t>
  </si>
  <si>
    <t>AMD Ryzen 7 5700GE</t>
  </si>
  <si>
    <t>AMD Ryzen 7 6800HS Creator Edition</t>
  </si>
  <si>
    <t>Montage Jintide C5318Y</t>
  </si>
  <si>
    <t>$659.53*</t>
  </si>
  <si>
    <t>Intel Xeon E-2378G @ 2.80GHz</t>
  </si>
  <si>
    <t>Intel Xeon E5-2699C v4 @ 2.20GHz</t>
  </si>
  <si>
    <t>$778.00*</t>
  </si>
  <si>
    <t>Intel Xeon W-2255 @ 3.70GHz</t>
  </si>
  <si>
    <t>AMD Ryzen 9 PRO 6950H</t>
  </si>
  <si>
    <t>$546.99*</t>
  </si>
  <si>
    <t>Intel Xeon E5-2696 v3 @ 2.30GHz</t>
  </si>
  <si>
    <t>AMD EPYC 7551</t>
  </si>
  <si>
    <t>Intel Core i9-10850K @ 3.60GHz</t>
  </si>
  <si>
    <t>Intel Core i9-10900X @ 3.70GHz</t>
  </si>
  <si>
    <t>AMD Ryzen 7 7736U</t>
  </si>
  <si>
    <t>AMD Ryzen 7 3700X</t>
  </si>
  <si>
    <t>Intel Core i9-11900F @ 2.50GHz</t>
  </si>
  <si>
    <t>$649.40*</t>
  </si>
  <si>
    <t>Intel Xeon W-1290P @ 3.70GHz</t>
  </si>
  <si>
    <t>AMD Ryzen 9 5900HX</t>
  </si>
  <si>
    <t>Intel Xeon Platinum P-8124 @ 3.00GHz</t>
  </si>
  <si>
    <t>Intel Core i9-10900KF @ 3.70GHz</t>
  </si>
  <si>
    <t>Intel Core i5-12600H</t>
  </si>
  <si>
    <t>Intel Xeon W-11955M @ 2.60GHz</t>
  </si>
  <si>
    <t>Intel Xeon Gold 6138 @ 2.00GHz</t>
  </si>
  <si>
    <t>Intel Xeon Silver 4310 @ 2.10GHz</t>
  </si>
  <si>
    <t>AMD Ryzen 5 7640HS</t>
  </si>
  <si>
    <t>Intel Core i7-11700B @ 3.20GHz</t>
  </si>
  <si>
    <t>Intel Core i9-11980HK @ 2.60GHz</t>
  </si>
  <si>
    <t>Intel Core i9-11900KB @ 3.30GHz</t>
  </si>
  <si>
    <t>AMD Ryzen 7 6800HS</t>
  </si>
  <si>
    <t>$329.99*</t>
  </si>
  <si>
    <t>AMD Ryzen 7 PRO 3700</t>
  </si>
  <si>
    <t>Intel Core i9-11900 @ 2.50GHz</t>
  </si>
  <si>
    <t>AMD Ryzen 5 PRO 7640HS</t>
  </si>
  <si>
    <t>AMD Ryzen 7 PRO 6850H</t>
  </si>
  <si>
    <t>AMD Ryzen 9 PRO 6950HS</t>
  </si>
  <si>
    <t>Intel Core i9-10900K @ 3.70GHz</t>
  </si>
  <si>
    <t>Intel Xeon Gold 6140 @ 2.30GHz</t>
  </si>
  <si>
    <t>Intel Core i5-13500H</t>
  </si>
  <si>
    <t>Intel Core i7-13700TE</t>
  </si>
  <si>
    <t>AMD Ryzen Threadripper 1920X</t>
  </si>
  <si>
    <t>$457.00*</t>
  </si>
  <si>
    <t>Intel Core i7-12650H</t>
  </si>
  <si>
    <t>$2,793.70*</t>
  </si>
  <si>
    <t>Intel Xeon Platinum 8176 @ 2.10GHz</t>
  </si>
  <si>
    <t>AMD Ryzen 7 3800X</t>
  </si>
  <si>
    <t>Intel Xeon Gold 6146 @ 3.20GHz</t>
  </si>
  <si>
    <t>Intel Xeon E E-2456</t>
  </si>
  <si>
    <t>Intel Xeon W-2175 @ 2.50GHz</t>
  </si>
  <si>
    <t>$232.00*</t>
  </si>
  <si>
    <t>Intel Core i5-14500T</t>
  </si>
  <si>
    <t>Intel Xeon W-1370 @ 2.90GHz</t>
  </si>
  <si>
    <t>$2,465.51*</t>
  </si>
  <si>
    <t>AMD EPYC 7F32</t>
  </si>
  <si>
    <t>Intel Core i5-13500T</t>
  </si>
  <si>
    <t>$563.00*</t>
  </si>
  <si>
    <t>Intel Xeon Silver 4410Y</t>
  </si>
  <si>
    <t>AMD Ryzen 9 5980HX</t>
  </si>
  <si>
    <t>AMD EPYC 7351</t>
  </si>
  <si>
    <t>AMD Ryzen 7 6800H</t>
  </si>
  <si>
    <t>Intel Core i9-7920X @ 2.90GHz</t>
  </si>
  <si>
    <t>$908.70*</t>
  </si>
  <si>
    <t>Intel Xeon E5-2698 v4 @ 2.20GHz</t>
  </si>
  <si>
    <t>AMD Ryzen 7 3800XT</t>
  </si>
  <si>
    <t>Intel Xeon E-2388G @ 3.20GHz</t>
  </si>
  <si>
    <t>Intel Xeon W-11865MRE @ 2.60GHz</t>
  </si>
  <si>
    <t>AMD Ryzen 9 6900HS</t>
  </si>
  <si>
    <t>$2,002.00*</t>
  </si>
  <si>
    <t>Intel Xeon Gold 6122 @ 1.80GHz</t>
  </si>
  <si>
    <t>Apple M3 Pro 11 Core</t>
  </si>
  <si>
    <t>Intel Xeon W-1390 @ 2.80GHz</t>
  </si>
  <si>
    <t>Intel Core i7-11700KF @ 3.60GHz</t>
  </si>
  <si>
    <t>Intel Core Ultra 7 155H</t>
  </si>
  <si>
    <t>$2,702.00*</t>
  </si>
  <si>
    <t>Intel Xeon E5-2679 v4 @ 2.50GHz</t>
  </si>
  <si>
    <t>Intel Xeon W-2170B @ 2.50GHz</t>
  </si>
  <si>
    <t>Intel Xeon Gold 5220 @ 2.20GHz</t>
  </si>
  <si>
    <t>AMD Ryzen 7 5700</t>
  </si>
  <si>
    <t>$502.00*</t>
  </si>
  <si>
    <t>Intel Core i7-13705H</t>
  </si>
  <si>
    <t>AMD Ryzen 7 7735HS</t>
  </si>
  <si>
    <t>Intel Core Ultra 5 135H</t>
  </si>
  <si>
    <t>AMD Ryzen 7 7735H</t>
  </si>
  <si>
    <t>$284.00*</t>
  </si>
  <si>
    <t>Intel Core i5-12600HX</t>
  </si>
  <si>
    <t>AMD Ryzen 7 PRO 5750G</t>
  </si>
  <si>
    <t>Intel Xeon W-1370P @ 3.60GHz</t>
  </si>
  <si>
    <t>Intel Core i5-12600HE</t>
  </si>
  <si>
    <t>AMD Ryzen 7 5700G</t>
  </si>
  <si>
    <t>Intel Xeon E5-2696 v4 @ 2.20GHz</t>
  </si>
  <si>
    <t>Intel Core i7-11700K @ 3.60GHz</t>
  </si>
  <si>
    <t>Intel Xeon Gold 6152 @ 2.10GHz</t>
  </si>
  <si>
    <t>AMD Ryzen 7 PRO 7840U</t>
  </si>
  <si>
    <t>Intel Xeon Gold 5218R @ 2.10GHz</t>
  </si>
  <si>
    <t>Intel Xeon Gold 6143 @ 2.80GHz</t>
  </si>
  <si>
    <t>$3,113.22*</t>
  </si>
  <si>
    <t>Intel Xeon Gold 6246 @ 3.30GHz</t>
  </si>
  <si>
    <t>$2,607.00*</t>
  </si>
  <si>
    <t>Intel Xeon Gold 6434</t>
  </si>
  <si>
    <t>AMD Ryzen 9 6900HX</t>
  </si>
  <si>
    <t>$3,616.00*</t>
  </si>
  <si>
    <t>AMD EPYC 7501</t>
  </si>
  <si>
    <t>Intel Core i5-13400</t>
  </si>
  <si>
    <t>Intel Core i7-12800H</t>
  </si>
  <si>
    <t>$4,938.00*</t>
  </si>
  <si>
    <t>Intel Xeon E5-2699A v4 @ 2.40GHz</t>
  </si>
  <si>
    <t>$1,066.00*</t>
  </si>
  <si>
    <t>Intel Xeon Gold 5415+</t>
  </si>
  <si>
    <t>AMD Ryzen 7 7840U</t>
  </si>
  <si>
    <t>Intel Core i5-13450HX</t>
  </si>
  <si>
    <t>AMD Ryzen 5 8600G</t>
  </si>
  <si>
    <t>Intel Core i9-9920X @ 3.50GHz</t>
  </si>
  <si>
    <t>Intel Core i9-11900KF @ 3.50GHz</t>
  </si>
  <si>
    <t>Intel Core i5-13400F</t>
  </si>
  <si>
    <t>AMD Ryzen Threadripper 2920X</t>
  </si>
  <si>
    <t>Intel Core i9-11900K @ 3.50GHz</t>
  </si>
  <si>
    <t>$4,019.91*</t>
  </si>
  <si>
    <t>Intel Xeon E5-2699 v4 @ 2.20GHz</t>
  </si>
  <si>
    <t>Intel Xeon Platinum 8167M @ 2.00GHz</t>
  </si>
  <si>
    <t>Intel Core i5-13600H</t>
  </si>
  <si>
    <t>Intel Xeon W-1390P @ 3.50GHz</t>
  </si>
  <si>
    <t>Intel Xeon Gold 6142 @ 2.60GHz</t>
  </si>
  <si>
    <t>AMD EPYC 7272</t>
  </si>
  <si>
    <t>Intel Xeon E5-2698R v4 @ 2.20GHz</t>
  </si>
  <si>
    <t>AMD Ryzen 7 7840S</t>
  </si>
  <si>
    <t>AMD EPYC 7351P</t>
  </si>
  <si>
    <t>Intel Xeon W-3235 @ 3.30GHz</t>
  </si>
  <si>
    <t>$255.00*</t>
  </si>
  <si>
    <t>Intel Core i5-13600T</t>
  </si>
  <si>
    <t>AMD Ryzen 7 5800</t>
  </si>
  <si>
    <t>$949.00*</t>
  </si>
  <si>
    <t>Intel Xeon W-3323 @ 3.50GHz</t>
  </si>
  <si>
    <t>Intel Core i9-12900E</t>
  </si>
  <si>
    <t>Intel Core i7-13620H</t>
  </si>
  <si>
    <t>Intel Core i9-7940X @ 3.10GHz</t>
  </si>
  <si>
    <t>Intel Core i5-14400F</t>
  </si>
  <si>
    <t>$1,172.31*</t>
  </si>
  <si>
    <t>Intel Xeon W-2265 @ 3.50GHz</t>
  </si>
  <si>
    <t>AMD Ryzen 7 PRO 7840HS</t>
  </si>
  <si>
    <t>AMD Ryzen 7 PRO 5845</t>
  </si>
  <si>
    <t>Intel Xeon Gold 6226R @ 2.90GHz</t>
  </si>
  <si>
    <t>Apple M2 Max 12 Core 3680 MHz</t>
  </si>
  <si>
    <t>Apple M2 Pro 12 Core 3480 MHz</t>
  </si>
  <si>
    <t>Intel Xeon Gold 6242 @ 2.80GHz</t>
  </si>
  <si>
    <t>Intel Core i9-10920X @ 3.50GHz</t>
  </si>
  <si>
    <t>Intel Core i7-12700H</t>
  </si>
  <si>
    <t>$2,184.00*</t>
  </si>
  <si>
    <t>Intel Xeon D-2796TE @ 2.00GHz</t>
  </si>
  <si>
    <t>Intel Xeon Platinum 8175M @ 2.50GHz</t>
  </si>
  <si>
    <t>AMD Ryzen 7 5700X3D</t>
  </si>
  <si>
    <t>AMD Ryzen 7 5700X</t>
  </si>
  <si>
    <t>$5,002.00*</t>
  </si>
  <si>
    <t>Intel Xeon W-3245M @ 3.20GHz</t>
  </si>
  <si>
    <t>AMD Ryzen 5 7645HX</t>
  </si>
  <si>
    <t>Intel Core i5-14400</t>
  </si>
  <si>
    <t>Apple M3 Pro 12 Core</t>
  </si>
  <si>
    <t>$669.00*</t>
  </si>
  <si>
    <t>Intel Xeon w3-2435</t>
  </si>
  <si>
    <t>AMD Ryzen 5 7500F</t>
  </si>
  <si>
    <t>Intel Xeon Gold 6230 @ 2.10GHz</t>
  </si>
  <si>
    <t>Intel Xeon Gold 6208U @ 2.90GHz</t>
  </si>
  <si>
    <t>Intel Core Ultra 9 185H</t>
  </si>
  <si>
    <t>Intel Xeon Gold 6252 @ 2.10GHz</t>
  </si>
  <si>
    <t>AMD EPYC 72F3</t>
  </si>
  <si>
    <t>Intel Core i7-13800H</t>
  </si>
  <si>
    <t>$1,820.00*</t>
  </si>
  <si>
    <t>Intel Xeon D-2775TE @ 2.00GHz</t>
  </si>
  <si>
    <t>AMD Ryzen 5 7600</t>
  </si>
  <si>
    <t>Intel Xeon Platinum 8124M @ 3.00GHz</t>
  </si>
  <si>
    <t>Intel Xeon Gold 6150 @ 2.70GHz</t>
  </si>
  <si>
    <t>Intel Xeon Gold 5317 @ 3.00GHz</t>
  </si>
  <si>
    <t>AMD Ryzen 5 PRO 7645</t>
  </si>
  <si>
    <t>Intel Core i5-12600KF</t>
  </si>
  <si>
    <t>AMD EPYC 7571</t>
  </si>
  <si>
    <t>$2,000.00*</t>
  </si>
  <si>
    <t>Intel Xeon Gold 6212U @ 2.40GHz</t>
  </si>
  <si>
    <t>Intel Core i7-13700H</t>
  </si>
  <si>
    <t>$384.00*</t>
  </si>
  <si>
    <t>Intel Core i7-13700T</t>
  </si>
  <si>
    <t>Intel Core i5-13490F</t>
  </si>
  <si>
    <t>AMD Ryzen Threadripper 2990X</t>
  </si>
  <si>
    <t>$583.10*</t>
  </si>
  <si>
    <t>AMD Ryzen Threadripper 1950X</t>
  </si>
  <si>
    <t>Intel Core i5-12600K</t>
  </si>
  <si>
    <t>$2,058.00*</t>
  </si>
  <si>
    <t>Intel Xeon W-2275 @ 3.30GHz</t>
  </si>
  <si>
    <t>Intel Core i9-10940X @ 3.30GHz</t>
  </si>
  <si>
    <t>AMD Ryzen 7 5800X</t>
  </si>
  <si>
    <t>Intel Xeon Platinum 8160 @ 2.10GHz</t>
  </si>
  <si>
    <t>$635.00*</t>
  </si>
  <si>
    <t>Intel Core i9-12900HK</t>
  </si>
  <si>
    <t>$1,983.82*</t>
  </si>
  <si>
    <t>Intel Xeon W-2195 @ 2.30GHz</t>
  </si>
  <si>
    <t>Intel Core i5-13500E</t>
  </si>
  <si>
    <t>Intel Core i9-9940X @ 3.30GHz</t>
  </si>
  <si>
    <t>ARM Neoverse-N1 64 Core 0 MHz</t>
  </si>
  <si>
    <t>AMD Ryzen 9 PRO 7940HS</t>
  </si>
  <si>
    <t>Intel Core i9-12900H</t>
  </si>
  <si>
    <t>AMD Ryzen 7 5800X3D</t>
  </si>
  <si>
    <t>AMD EPYC 7401P</t>
  </si>
  <si>
    <t>$2,228.00*</t>
  </si>
  <si>
    <t>Intel Xeon D-2795NT @ 2.00GHz</t>
  </si>
  <si>
    <t>Intel Core i5-13500HX</t>
  </si>
  <si>
    <t>Intel Xeon Gold 6253CL @ 3.10GHz</t>
  </si>
  <si>
    <t>AMD Ryzen 5 7600X</t>
  </si>
  <si>
    <t>Intel Xeon Gold 6154 @ 3.00GHz</t>
  </si>
  <si>
    <t>$1,189.00*</t>
  </si>
  <si>
    <t>Intel Xeon w5-3423</t>
  </si>
  <si>
    <t>Intel Xeon Gold 6238 @ 2.10GHz</t>
  </si>
  <si>
    <t>Intel Core i9-7960X @ 2.80GHz</t>
  </si>
  <si>
    <t>AMD Ryzen 7 7840H</t>
  </si>
  <si>
    <t>Intel Xeon W-2191B @ 2.30GHz</t>
  </si>
  <si>
    <t>$624.00*</t>
  </si>
  <si>
    <t>Intel Xeon Silver 4410T</t>
  </si>
  <si>
    <t>$2,343.23*</t>
  </si>
  <si>
    <t>Intel Xeon Gold 6210U @ 2.50GHz</t>
  </si>
  <si>
    <t>Intel Xeon Gold 6148 @ 2.40GHz</t>
  </si>
  <si>
    <t>AMD Ryzen 7 7840HS</t>
  </si>
  <si>
    <t>Intel Core i7-12700E</t>
  </si>
  <si>
    <t>Intel Xeon Silver 4314 @ 2.40GHz</t>
  </si>
  <si>
    <t>Intel Core i9-13900H</t>
  </si>
  <si>
    <t>Intel Xeon Platinum 8260 @ 2.40GHz</t>
  </si>
  <si>
    <t>AMD Ryzen Threadripper 2950X</t>
  </si>
  <si>
    <t>Intel Xeon Gold 6248 @ 2.50GHz</t>
  </si>
  <si>
    <t>AMD EPYC 7282</t>
  </si>
  <si>
    <t>Intel Core i5-13600HX</t>
  </si>
  <si>
    <t>Intel Core i7-12800HE</t>
  </si>
  <si>
    <t>AMD Ryzen 7 8845HS</t>
  </si>
  <si>
    <t>AMD Ryzen Threadripper 2970WX</t>
  </si>
  <si>
    <t>AMD Ryzen 7 8845H</t>
  </si>
  <si>
    <t>$8,477.00*</t>
  </si>
  <si>
    <t>Intel Xeon Platinum 8270 @ 2.70GHz</t>
  </si>
  <si>
    <t>$4,551.37*</t>
  </si>
  <si>
    <t>Intel Xeon W-3265 @ 2.70GHz</t>
  </si>
  <si>
    <t>$489.00*</t>
  </si>
  <si>
    <t>Intel Core i9-12900T</t>
  </si>
  <si>
    <t>$2,163.00*</t>
  </si>
  <si>
    <t>Intel Core i9-9990XE @ 4.00GHz</t>
  </si>
  <si>
    <t>AMD Ryzen 9 8945HS</t>
  </si>
  <si>
    <t>Intel Core i9-7980XE @ 2.60GHz</t>
  </si>
  <si>
    <t>$606.00*</t>
  </si>
  <si>
    <t>Intel Xeon E-2488</t>
  </si>
  <si>
    <t>Intel Xeon Gold 6254 @ 3.10GHz</t>
  </si>
  <si>
    <t>Intel Xeon Gold 6246R @ 3.40GHz</t>
  </si>
  <si>
    <t>$2,683.99*</t>
  </si>
  <si>
    <t>Intel Xeon W-3245 @ 3.20GHz</t>
  </si>
  <si>
    <t>AMD Ryzen 9 7940HS</t>
  </si>
  <si>
    <t>AMD EPYC Embedded 7292P</t>
  </si>
  <si>
    <t>Intel Core Ultra 7 165H</t>
  </si>
  <si>
    <t>Intel Xeon Platinum 8171M @ 2.60GHz</t>
  </si>
  <si>
    <t>Intel Core i9-9960X @ 3.10GHz</t>
  </si>
  <si>
    <t>$1,670.26*</t>
  </si>
  <si>
    <t>Intel Xeon W-2295 @ 3.00GHz</t>
  </si>
  <si>
    <t>Intel Core i7-12700F</t>
  </si>
  <si>
    <t>$428.00*</t>
  </si>
  <si>
    <t>Intel Core i7-12850HX</t>
  </si>
  <si>
    <t>AMD Ryzen 9 3900</t>
  </si>
  <si>
    <t>Intel Core i7-12700</t>
  </si>
  <si>
    <t>AMD Ryzen 9 7940H</t>
  </si>
  <si>
    <t>AMD EPYC 7371</t>
  </si>
  <si>
    <t>Intel Xeon Platinum 8259CL @ 2.50GHz</t>
  </si>
  <si>
    <t>$697.00*</t>
  </si>
  <si>
    <t>Intel Core i9-13905H</t>
  </si>
  <si>
    <t>Intel Core i9-13900HK</t>
  </si>
  <si>
    <t>AMD Ryzen 9 PRO 3900</t>
  </si>
  <si>
    <t>$6,005.98*</t>
  </si>
  <si>
    <t>Intel Xeon Platinum 8268 @ 2.90GHz</t>
  </si>
  <si>
    <t>AMD Ryzen 7 8700G</t>
  </si>
  <si>
    <t>AMD Ryzen 9 8945H</t>
  </si>
  <si>
    <t>Intel Xeon Platinum 8173M @ 2.00GHz</t>
  </si>
  <si>
    <t>$485.00*</t>
  </si>
  <si>
    <t>Intel Core i7-13650HX</t>
  </si>
  <si>
    <t>$6,353.00*</t>
  </si>
  <si>
    <t>Intel Xeon W-3265M @ 2.70GHz</t>
  </si>
  <si>
    <t>Intel Core i9-9980XE @ 3.00GHz</t>
  </si>
  <si>
    <t>Intel Core i5-13500</t>
  </si>
  <si>
    <t>$839.00*</t>
  </si>
  <si>
    <t>Intel Xeon w5-2445</t>
  </si>
  <si>
    <t>Intel Core i5-14500</t>
  </si>
  <si>
    <t>AMD Ryzen Threadripper 2990WX</t>
  </si>
  <si>
    <t>$590.00*</t>
  </si>
  <si>
    <t>Intel Core i9-12950HX</t>
  </si>
  <si>
    <t>AMD EPYC 7302P</t>
  </si>
  <si>
    <t>Intel Core i7-12800HX</t>
  </si>
  <si>
    <t>AMD Ryzen 9 3900X</t>
  </si>
  <si>
    <t>AMD Ryzen 9 3900XT</t>
  </si>
  <si>
    <t>Intel Core i5-13600</t>
  </si>
  <si>
    <t>Intel Xeon Platinum 8280 @ 2.70GHz</t>
  </si>
  <si>
    <t>Intel Xeon Platinum 8168 @ 2.70GHz</t>
  </si>
  <si>
    <t>Intel Xeon Gold 6278C @ 2.60GHz</t>
  </si>
  <si>
    <t>Intel Core i9-10980XE @ 3.00GHz</t>
  </si>
  <si>
    <t>AMD Ryzen 7 7745HX</t>
  </si>
  <si>
    <t>AMD EPYC 7302</t>
  </si>
  <si>
    <t>$1,700.00*</t>
  </si>
  <si>
    <t>Intel Xeon Gold 5318Y @ 2.10GHz</t>
  </si>
  <si>
    <t>Intel Xeon Gold 6240R @ 2.40GHz</t>
  </si>
  <si>
    <t>Intel Xeon Gold 5220R @ 2.20GHz</t>
  </si>
  <si>
    <t>AMD Ryzen Threadripper PRO 3945WX</t>
  </si>
  <si>
    <t>Intel Xeon Gold 6230R @ 2.10GHz</t>
  </si>
  <si>
    <t>$1,933.00*</t>
  </si>
  <si>
    <t>Intel Xeon D-2799 @ 2.40GHz</t>
  </si>
  <si>
    <t>Intel Xeon Gold 6338 @ 2.00GHz</t>
  </si>
  <si>
    <t>$7,705.00*</t>
  </si>
  <si>
    <t>Intel Xeon Platinum 8260M @ 2.30GHz</t>
  </si>
  <si>
    <t>Intel Core i9-13900E</t>
  </si>
  <si>
    <t>AMD EPYC 7601</t>
  </si>
  <si>
    <t>Intel Core i7-13700HX</t>
  </si>
  <si>
    <t>Intel Core i9-12900</t>
  </si>
  <si>
    <t>AMD Ryzen 7 7800X3D</t>
  </si>
  <si>
    <t>AMD Ryzen 9 5900</t>
  </si>
  <si>
    <t>Intel Core i7-12700KF</t>
  </si>
  <si>
    <t>Intel Core i9-12900HX</t>
  </si>
  <si>
    <t>AMD Ryzen 7 7700</t>
  </si>
  <si>
    <t>$409.00*</t>
  </si>
  <si>
    <t>Intel Core i7-12700K</t>
  </si>
  <si>
    <t>AMD Ryzen 9 PRO 5945</t>
  </si>
  <si>
    <t>Intel Xeon Gold 6242R @ 3.10GHz</t>
  </si>
  <si>
    <t>AMD Ryzen 7 PRO 7745</t>
  </si>
  <si>
    <t>$544.00*</t>
  </si>
  <si>
    <t>Intel Core i9-12900TE</t>
  </si>
  <si>
    <t>Intel Xeon Gold 6326 @ 2.90GHz</t>
  </si>
  <si>
    <t>Apple M3 Max 14 Core</t>
  </si>
  <si>
    <t>Intel Xeon Gold 6248R @ 3.00GHz</t>
  </si>
  <si>
    <t>AMD EPYC 8124P 16-Core</t>
  </si>
  <si>
    <t>Intel Core i7-14700HX</t>
  </si>
  <si>
    <t>AMD Ryzen 7 7700X</t>
  </si>
  <si>
    <t>$2,391.99*</t>
  </si>
  <si>
    <t>Intel Xeon Gold 6330N @ 2.20GHz</t>
  </si>
  <si>
    <t>Intel Xeon w5-3425</t>
  </si>
  <si>
    <t>ARM Neoverse-N1 80 Core 3000 MHz</t>
  </si>
  <si>
    <t>$944.00*</t>
  </si>
  <si>
    <t>Intel Xeon Gold 5416S</t>
  </si>
  <si>
    <t>Intel Xeon Gold 6268CL @ 2.80GHz</t>
  </si>
  <si>
    <t>Intel Core i9-12900F</t>
  </si>
  <si>
    <t>Intel Xeon W-3175X @ 3.10GHz</t>
  </si>
  <si>
    <t>Intel Xeon Silver 4316 @ 2.30GHz</t>
  </si>
  <si>
    <t>Intel Xeon Gold 6238R @ 2.20GHz</t>
  </si>
  <si>
    <t>Intel Xeon Gold 5320 @ 2.20GHz</t>
  </si>
  <si>
    <t>Intel Xeon Gold 6346 @ 3.10GHz</t>
  </si>
  <si>
    <t>Intel Core i7-13700</t>
  </si>
  <si>
    <t>$1,039.00*</t>
  </si>
  <si>
    <t>Intel Xeon w5-2455X</t>
  </si>
  <si>
    <t>Intel Core i5-13600KF</t>
  </si>
  <si>
    <t>Intel Core i5-13600K</t>
  </si>
  <si>
    <t>Intel Xeon Platinum 8180 @ 2.50GHz</t>
  </si>
  <si>
    <t>Intel Core i7-13850HX</t>
  </si>
  <si>
    <t>AMD EPYC 7551P</t>
  </si>
  <si>
    <t>$7,453.00*</t>
  </si>
  <si>
    <t>Intel Xeon W-3275M @ 2.50GHz</t>
  </si>
  <si>
    <t>AMD Ryzen 9 3950X</t>
  </si>
  <si>
    <t>AMD Ryzen 9 5900X</t>
  </si>
  <si>
    <t>$495.00*</t>
  </si>
  <si>
    <t>Intel Core i7-14650HX</t>
  </si>
  <si>
    <t>$294.00*</t>
  </si>
  <si>
    <t>Intel Core i5-14600KF</t>
  </si>
  <si>
    <t>$1,299.00*</t>
  </si>
  <si>
    <t>Intel Xeon W-3335 @ 3.40GHz</t>
  </si>
  <si>
    <t>Intel Core i7-13700F</t>
  </si>
  <si>
    <t>$319.00*</t>
  </si>
  <si>
    <t>Intel Core i5-14600K</t>
  </si>
  <si>
    <t>$3,100.00*</t>
  </si>
  <si>
    <t>AMD EPYC 7F52</t>
  </si>
  <si>
    <t>Apple M3 Max 16 Core</t>
  </si>
  <si>
    <t>AMD EPYC 7313</t>
  </si>
  <si>
    <t>AMD EPYC 7352</t>
  </si>
  <si>
    <t>AMD Ryzen Threadripper PRO 3955WX</t>
  </si>
  <si>
    <t>Intel Core i5-14600</t>
  </si>
  <si>
    <t>AMD Ryzen Threadripper PRO 5945WX</t>
  </si>
  <si>
    <t>Intel Xeon Platinum 8275CL @ 3.00GHz</t>
  </si>
  <si>
    <t>Apple M1 Ultra 20 Core</t>
  </si>
  <si>
    <t>Intel Core i9-12900KF</t>
  </si>
  <si>
    <t>Intel Core i9-12900K</t>
  </si>
  <si>
    <t>$2,757.99*</t>
  </si>
  <si>
    <t>Intel Xeon Gold 6354 @ 3.00GHz</t>
  </si>
  <si>
    <t>$1,517.00*</t>
  </si>
  <si>
    <t>Intel Xeon Gold 6426Y</t>
  </si>
  <si>
    <t>$4,894.00*</t>
  </si>
  <si>
    <t>Intel Xeon W-3275 @ 2.50GHz</t>
  </si>
  <si>
    <t>Intel Xeon w7-3445</t>
  </si>
  <si>
    <t>$913.00*</t>
  </si>
  <si>
    <t>AMD EPYC 7313P</t>
  </si>
  <si>
    <t>$1,809.59*</t>
  </si>
  <si>
    <t>Intel Xeon Gold 6312U @ 2.40GHz</t>
  </si>
  <si>
    <t>$4,671.69*</t>
  </si>
  <si>
    <t>Intel Xeon Gold 6338N @ 2.20GHz</t>
  </si>
  <si>
    <t>AMD EPYC 7D12</t>
  </si>
  <si>
    <t>AMD EPYC 7402P</t>
  </si>
  <si>
    <t>Intel Xeon Gold 6330 @ 2.00GHz</t>
  </si>
  <si>
    <t>ARM Neoverse-N1 128 Core 2800 MHz</t>
  </si>
  <si>
    <t>$549.00*</t>
  </si>
  <si>
    <t>Intel Core i9-14900T</t>
  </si>
  <si>
    <t>AMD EPYC 8224P 24-Core</t>
  </si>
  <si>
    <t>AMD EPYC 9124</t>
  </si>
  <si>
    <t>Intel Core i9-13900T</t>
  </si>
  <si>
    <t>Intel Core i9-12900KS</t>
  </si>
  <si>
    <t>$1,699.99*</t>
  </si>
  <si>
    <t>AMD EPYC 7343</t>
  </si>
  <si>
    <t>Intel Core i9-13950HX</t>
  </si>
  <si>
    <t>$668.00*</t>
  </si>
  <si>
    <t>Intel Core i9-13900HX</t>
  </si>
  <si>
    <t>INTEL XEON GOLD 6538N</t>
  </si>
  <si>
    <t>Intel Xeon Silver 4416+</t>
  </si>
  <si>
    <t>Intel Xeon Gold 6336Y @ 2.40GHz</t>
  </si>
  <si>
    <t>AMD Ryzen 9 5950X</t>
  </si>
  <si>
    <t>AMD EPYC 7502</t>
  </si>
  <si>
    <t>AMD EPYC 73F3</t>
  </si>
  <si>
    <t>Intel Core i7-13790F</t>
  </si>
  <si>
    <t>AMD Ryzen 9 7845HX</t>
  </si>
  <si>
    <t>$1,389.00*</t>
  </si>
  <si>
    <t>Intel Xeon w5-2465X</t>
  </si>
  <si>
    <t>Intel Core i7-14700</t>
  </si>
  <si>
    <t>Intel Core i7-13700KF</t>
  </si>
  <si>
    <t>ARM Neoverse-N1 128 Core 3000 MHz</t>
  </si>
  <si>
    <t>Intel Core i7-13700K</t>
  </si>
  <si>
    <t>$1,589.00*</t>
  </si>
  <si>
    <t>Intel Xeon w5-3435X</t>
  </si>
  <si>
    <t>$679.00*</t>
  </si>
  <si>
    <t>Intel Core i9-14900HX</t>
  </si>
  <si>
    <t>$359.00*</t>
  </si>
  <si>
    <t>Intel Core i7-14700F</t>
  </si>
  <si>
    <t>$2,388.05*</t>
  </si>
  <si>
    <t>Intel Xeon Gold 6342 @ 2.80GHz</t>
  </si>
  <si>
    <t>AMD EPYC 7402</t>
  </si>
  <si>
    <t>AMD EPYC 7542</t>
  </si>
  <si>
    <t>Intel Core i9-13980HX</t>
  </si>
  <si>
    <t>AMD Ryzen 9 PRO 7945</t>
  </si>
  <si>
    <t>AMD EPYC 7452</t>
  </si>
  <si>
    <t>$2,782.00*</t>
  </si>
  <si>
    <t>Intel Xeon Gold 6314U @ 2.30GHz</t>
  </si>
  <si>
    <t>Intel Core i9-13900</t>
  </si>
  <si>
    <t>$2,499.00*</t>
  </si>
  <si>
    <t>Intel Xeon W-3345 @ 3.00GHz</t>
  </si>
  <si>
    <t>Apple M2 Ultra 24 Core</t>
  </si>
  <si>
    <t>AMD Ryzen 9 7900</t>
  </si>
  <si>
    <t>AMD EPYC 7R12</t>
  </si>
  <si>
    <t>AMD EPYC 7K62</t>
  </si>
  <si>
    <t>Intel Xeon Platinum 8347C @ 2.10GHz</t>
  </si>
  <si>
    <t>AMD EPYC 7F72</t>
  </si>
  <si>
    <t>$1,997.99*</t>
  </si>
  <si>
    <t>AMD EPYC 7413</t>
  </si>
  <si>
    <t>AMD EPYC 7502P</t>
  </si>
  <si>
    <t>AMD EPYC 9184X</t>
  </si>
  <si>
    <t>AMD Ryzen Threadripper PRO 5955WX</t>
  </si>
  <si>
    <t>AMD Ryzen 9 7900X3D</t>
  </si>
  <si>
    <t>AMD EPYC 7453</t>
  </si>
  <si>
    <t>AMD Ryzen Threadripper PRO 7945WX</t>
  </si>
  <si>
    <t>AMD EPYC 7552</t>
  </si>
  <si>
    <t>AMD Ryzen 9 7900X</t>
  </si>
  <si>
    <t>Intel Core i9-13900F</t>
  </si>
  <si>
    <t>Intel Xeon Gold 6348 @ 2.60GHz</t>
  </si>
  <si>
    <t>Intel Core i9-14900</t>
  </si>
  <si>
    <t>$1,113.00*</t>
  </si>
  <si>
    <t>Intel Xeon Gold 5412U</t>
  </si>
  <si>
    <t>$3,351.00*</t>
  </si>
  <si>
    <t>Intel Xeon Gold 6438N</t>
  </si>
  <si>
    <t>AMD EPYC 7532</t>
  </si>
  <si>
    <t>AMD EPYC 8324P 32-Core</t>
  </si>
  <si>
    <t>Intel Core i7-14700KF</t>
  </si>
  <si>
    <t>Intel Core i7-14700K</t>
  </si>
  <si>
    <t>$5,383.00*</t>
  </si>
  <si>
    <t>Intel Xeon Platinum 8360Y @ 2.40GHz</t>
  </si>
  <si>
    <t>$1,789.00*</t>
  </si>
  <si>
    <t>Intel Xeon w7-2475X</t>
  </si>
  <si>
    <t>$5,097.75*</t>
  </si>
  <si>
    <t>Intel Xeon Platinum 8358 @ 2.60GHz</t>
  </si>
  <si>
    <t>AMD Ryzen Threadripper 3960X</t>
  </si>
  <si>
    <t>AMD Ryzen 9 7945HX</t>
  </si>
  <si>
    <t>AMD EPYC 9174F</t>
  </si>
  <si>
    <t>Intel Xeon Platinum 8375C @ 2.90GHz</t>
  </si>
  <si>
    <t>$2,230.99*</t>
  </si>
  <si>
    <t>AMD EPYC 7443</t>
  </si>
  <si>
    <t>AMD Ryzen 9 7940HX</t>
  </si>
  <si>
    <t>$524.00*</t>
  </si>
  <si>
    <t>Intel Core i9-14900F</t>
  </si>
  <si>
    <t>$1,683.99*</t>
  </si>
  <si>
    <t>AMD EPYC 7443P</t>
  </si>
  <si>
    <t>$2,296.00*</t>
  </si>
  <si>
    <t>Intel Xeon Gold 6414U</t>
  </si>
  <si>
    <t>$2,161.00*</t>
  </si>
  <si>
    <t>Intel Xeon Gold 6423N</t>
  </si>
  <si>
    <t>$1,848.00*</t>
  </si>
  <si>
    <t>Intel Xeon Gold 5420+</t>
  </si>
  <si>
    <t>Intel Core i9-13900KF</t>
  </si>
  <si>
    <t>$2,368.00*</t>
  </si>
  <si>
    <t>Intel Xeon Gold 6421N</t>
  </si>
  <si>
    <t>$3,851.00*</t>
  </si>
  <si>
    <t>Intel Xeon W-3365 @ 2.70GHz</t>
  </si>
  <si>
    <t>$4,499.00*</t>
  </si>
  <si>
    <t>Intel Xeon W-3375 @ 2.50GHz</t>
  </si>
  <si>
    <t>$2,603.96*</t>
  </si>
  <si>
    <t>Intel Xeon w7-2495X</t>
  </si>
  <si>
    <t>AMD Ryzen 9 7945HX3D</t>
  </si>
  <si>
    <t>AMD EPYC 7473X</t>
  </si>
  <si>
    <t>AMD EPYC 7642</t>
  </si>
  <si>
    <t>Intel Core i9-13900K</t>
  </si>
  <si>
    <t>$2,840.00*</t>
  </si>
  <si>
    <t>AMD EPYC 7513</t>
  </si>
  <si>
    <t>$3,761.00*</t>
  </si>
  <si>
    <t>AMD EPYC 7543</t>
  </si>
  <si>
    <t>Intel Core i9-14900KF</t>
  </si>
  <si>
    <t>$3,583.00*</t>
  </si>
  <si>
    <t>Intel Xeon Gold 6448Y</t>
  </si>
  <si>
    <t>AMD EPYC 74F3</t>
  </si>
  <si>
    <t>AMD Ryzen Threadripper PRO 7955WX</t>
  </si>
  <si>
    <t>$589.00*</t>
  </si>
  <si>
    <t>Intel Core i9-14900K</t>
  </si>
  <si>
    <t>AMD EPYC 8534P 64-Core</t>
  </si>
  <si>
    <t>Intel Core i9-13900KS</t>
  </si>
  <si>
    <t>AMD EPYC 8434P</t>
  </si>
  <si>
    <t>$8,978.00*</t>
  </si>
  <si>
    <t>Intel Xeon Platinum 8380 @ 2.30GHz</t>
  </si>
  <si>
    <t>AMD Ryzen 9 7950X3D</t>
  </si>
  <si>
    <t>AMD EPYC 9224</t>
  </si>
  <si>
    <t>AMD Ryzen Threadripper PRO 3975WX</t>
  </si>
  <si>
    <t>AMD Ryzen 9 7950X</t>
  </si>
  <si>
    <t>AMD Ryzen Threadripper 3970X</t>
  </si>
  <si>
    <t>AMD EPYC 7702P</t>
  </si>
  <si>
    <t>AMD EPYC 7R32</t>
  </si>
  <si>
    <t>AMD EPYC 9334</t>
  </si>
  <si>
    <t>AMD EPYC 7B12</t>
  </si>
  <si>
    <t>$3,739.00*</t>
  </si>
  <si>
    <t>Intel Xeon w9-3475X</t>
  </si>
  <si>
    <t>AMD Ryzen Threadripper PRO 5965WX</t>
  </si>
  <si>
    <t>$2,350.00*</t>
  </si>
  <si>
    <t>AMD EPYC 7543P</t>
  </si>
  <si>
    <t>$2,889.00*</t>
  </si>
  <si>
    <t>Intel Xeon w7-3465X</t>
  </si>
  <si>
    <t>AMD EPYC 75F3</t>
  </si>
  <si>
    <t>AMD EPYC 7742</t>
  </si>
  <si>
    <t>AMD EPYC 7H12</t>
  </si>
  <si>
    <t>AMD EPYC 7702</t>
  </si>
  <si>
    <t>AMD EPYC 9254</t>
  </si>
  <si>
    <t>AMD EPYC 7573X</t>
  </si>
  <si>
    <t>$3,999.99*</t>
  </si>
  <si>
    <t>AMD EPYC 7662</t>
  </si>
  <si>
    <t>AMD EPYC 9274F</t>
  </si>
  <si>
    <t>$4,491.00*</t>
  </si>
  <si>
    <t>Intel Xeon Platinum 8461V</t>
  </si>
  <si>
    <t>AMD Ryzen Threadripper PRO 5975WX</t>
  </si>
  <si>
    <t>$4,550.00*</t>
  </si>
  <si>
    <t>AMD EPYC 7643</t>
  </si>
  <si>
    <t>AMD EPYC 7B13</t>
  </si>
  <si>
    <t>AMD EPYC 9354P</t>
  </si>
  <si>
    <t>AMD EPYC 7713P</t>
  </si>
  <si>
    <t>AMD Ryzen Threadripper 3990X</t>
  </si>
  <si>
    <t>AMD EPYC 7663</t>
  </si>
  <si>
    <t>AMD EPYC 9754</t>
  </si>
  <si>
    <t>AMD EPYC 7T83</t>
  </si>
  <si>
    <t>AMD Ryzen Threadripper 7960X</t>
  </si>
  <si>
    <t>AMD EPYC 7V13</t>
  </si>
  <si>
    <t>AMD Ryzen Threadripper PRO 3995WX</t>
  </si>
  <si>
    <t>AMD EPYC 7713</t>
  </si>
  <si>
    <t>AMD Ryzen Threadripper PRO 7965WX</t>
  </si>
  <si>
    <t>AMD EPYC 7J13</t>
  </si>
  <si>
    <t>AMD EPYC 7763</t>
  </si>
  <si>
    <t>AMD EPYC 9534</t>
  </si>
  <si>
    <t>$9,359.00*</t>
  </si>
  <si>
    <t>Intel Xeon Platinum 8470 @2.00GHz</t>
  </si>
  <si>
    <t>AMD EPYC 7773X</t>
  </si>
  <si>
    <t>AMD Ryzen Threadripper PRO 5995WX</t>
  </si>
  <si>
    <t>AMD Ryzen Threadripper PRO 7975WX</t>
  </si>
  <si>
    <t>$5,889.00*</t>
  </si>
  <si>
    <t>Intel Xeon w9-3495X</t>
  </si>
  <si>
    <t>$4,598.00*</t>
  </si>
  <si>
    <t>AMD EPYC 9454P</t>
  </si>
  <si>
    <t>AMD Ryzen Threadripper 7970X</t>
  </si>
  <si>
    <t>AMD EPYC 9474F</t>
  </si>
  <si>
    <t>$7,104.00*</t>
  </si>
  <si>
    <t>AMD EPYC 9554P</t>
  </si>
  <si>
    <t>AMD EPYC 9554</t>
  </si>
  <si>
    <t>$10,625.00*</t>
  </si>
  <si>
    <t>AMD EPYC 9654P</t>
  </si>
  <si>
    <t>AMD EPYC 9654</t>
  </si>
  <si>
    <t>AMD Ryzen Threadripper 7980X</t>
  </si>
  <si>
    <t>AMD Ryzen Threadripper PRO 7985WX</t>
  </si>
  <si>
    <t>$9,999.00*</t>
  </si>
  <si>
    <t>AMD Ryzen Threadripper PRO 7995WX</t>
  </si>
  <si>
    <t>—</t>
  </si>
  <si>
    <t>1440. AMD Phenom 9500 • 14.7%—</t>
  </si>
  <si>
    <t>1439. AMD Phenom 9600 • 16%—</t>
  </si>
  <si>
    <t>1438. AMD A4-1200 APU • 17.1%—</t>
  </si>
  <si>
    <t>1437. Intel Atom Z2760 • 17.1%—</t>
  </si>
  <si>
    <t>1436. AMD A4-1250 APU • 17.2%—</t>
  </si>
  <si>
    <t>1435. Intel Atom Z520 • 17.3%—</t>
  </si>
  <si>
    <t>1434. AMD E1-2100 APU • 17.5%—</t>
  </si>
  <si>
    <t>1433. Intel Celeron N3060 • 18.4%—</t>
  </si>
  <si>
    <t>1432. AMD Z-60 APU • 18.8%—</t>
  </si>
  <si>
    <t>1431. Intel Celeron N3050 • 19%—</t>
  </si>
  <si>
    <t>1430. Intel Atom 230 • 19.2%—</t>
  </si>
  <si>
    <t>1429. Intel Atom N435 • 19.7%—</t>
  </si>
  <si>
    <t>1428. Intel Atom D510 • 20%$115</t>
  </si>
  <si>
    <t>1427. Intel Atom N270 • 20.1%—</t>
  </si>
  <si>
    <t>1426. Intel Atom N280 • 20.3%—</t>
  </si>
  <si>
    <t>1425. Intel Atom D410 • 20.3%—</t>
  </si>
  <si>
    <t>1424. Intel Atom N450 • 20.4%—</t>
  </si>
  <si>
    <t>1423. Intel Atom 330 • 20.6%—</t>
  </si>
  <si>
    <t>1422. Intel Atom N455 • 20.7%—</t>
  </si>
  <si>
    <t>1421. Intel Atom N550 • 20.7%—</t>
  </si>
  <si>
    <t>1420. Intel Celeron D 3.06GHz • 20.7%—</t>
  </si>
  <si>
    <t>1419. AMD E1-2500 APU • 20.9%—</t>
  </si>
  <si>
    <t>1418. Intel Celeron N3350 • 20.9%—</t>
  </si>
  <si>
    <t>1417. Intel Celeron N4020 • 21.2%—</t>
  </si>
  <si>
    <t>1416. AMD C-50 • 21.2%—</t>
  </si>
  <si>
    <t>1415. Intel Celeron M processor 1.50GHz • 21.3%—</t>
  </si>
  <si>
    <t>1414. Intel Atom x5-Z8350 • 21.4%—</t>
  </si>
  <si>
    <t>1413. Intel Celeron 2.80GHz • 21.4%—</t>
  </si>
  <si>
    <t>1412. Intel Atom N570 • 21.5%—</t>
  </si>
  <si>
    <t>1411. AMD E1-7010 APU (2015 M.Ca) • 21.8%—</t>
  </si>
  <si>
    <t>1410. Intel Atom N2600 • 21.9%—</t>
  </si>
  <si>
    <t>1409. AMD E-300 APU • 22.5%$120</t>
  </si>
  <si>
    <t>1408. AMD C-60 APU • 22.8%—</t>
  </si>
  <si>
    <t>1407. Intel Celeron N3000 • 22.9%—</t>
  </si>
  <si>
    <t>1406. Intel Atom D525 • 22.9%$250</t>
  </si>
  <si>
    <t>1405. Intel Pentium 4 2.66GHz • 23%$70</t>
  </si>
  <si>
    <t>1404. AMD E1-1200 APU • 23.2%—</t>
  </si>
  <si>
    <t>1403. Intel Pentium 4 2.40GHz • 23.4%—</t>
  </si>
  <si>
    <t>1402. Intel Atom x5-Z8300 • 23.7%—</t>
  </si>
  <si>
    <t>1401. Intel Celeron N4000 • 23.8%—</t>
  </si>
  <si>
    <t>1400. Intel Celeron N3010 • 24.4%—</t>
  </si>
  <si>
    <t>1399. Intel Celeron J3355 • 24.9%—</t>
  </si>
  <si>
    <t>1398. Intel Pentium 4 3.06GHz • 25%$120</t>
  </si>
  <si>
    <t>1397. Intel Celeron M 430 • 25.1%—</t>
  </si>
  <si>
    <t>1396. Intel Pentium N3710 • 25.1%—</t>
  </si>
  <si>
    <t>1395. AMD E-350 • 25.4%—</t>
  </si>
  <si>
    <t>1394. Intel Pentium 4 2.60GHz • 25.4%—</t>
  </si>
  <si>
    <t>1393. AMD E2-1800 APU (2012 M.Za) • 25.4%—</t>
  </si>
  <si>
    <t>1392. Intel Pentium M processor 1.60GHz • 25.5%—</t>
  </si>
  <si>
    <t>1391. Intel Pentium 4 2.93GHz • 25.6%$58</t>
  </si>
  <si>
    <t>1390. AMD Athlon 2650e • 25.6%$30</t>
  </si>
  <si>
    <t>1389. AMD E-450 APU • 25.8%—</t>
  </si>
  <si>
    <t>1388. AMD Athlon Neo MV-40 • 25.9%—</t>
  </si>
  <si>
    <t>1387. Intel Atom N2800 • 26%—</t>
  </si>
  <si>
    <t>1386. Intel Pentium D 2.66GHz • 26.1%$129</t>
  </si>
  <si>
    <t>1385. AMD E2-9000e APU (2016 M.SR) • 26.1%—</t>
  </si>
  <si>
    <t>1384. Intel Atom x5-Z8500 • 26.1%—</t>
  </si>
  <si>
    <t>1383. Intel Pentium N3700 • 26.2%—</t>
  </si>
  <si>
    <t>1382. Intel Celeron 723 • 26.3%—</t>
  </si>
  <si>
    <t>1382. Intel Celeron N3150 • 26.3%—</t>
  </si>
  <si>
    <t>1380. AMD A6-7000 APU (2014 M.Ka) • 26.3%—</t>
  </si>
  <si>
    <t>1379. Intel Atom x5-Z8330 • 26.4%—</t>
  </si>
  <si>
    <t>1378. Intel Atom D2700 • 26.4%$96</t>
  </si>
  <si>
    <t>1377. AMD Athlon X2 Dual Core BE-2300 • 26.5%—</t>
  </si>
  <si>
    <t>1376. Intel Atom x5-Z8550 • 26.6%—</t>
  </si>
  <si>
    <t>1375. AMD A4-5000 APU • 26.6%—</t>
  </si>
  <si>
    <t>1374. AMD Sempron 2800+ • 26.7%—</t>
  </si>
  <si>
    <t>1373. Intel Atom x7-Z8750 • 26.7%—</t>
  </si>
  <si>
    <t>1372. AMD Sempron 3000+ • 26.8%$35</t>
  </si>
  <si>
    <t>1371. Intel Celeron N3450 • 27%—</t>
  </si>
  <si>
    <t>1370. AMD A9-9425 APU (2016 M.SR) • 27.1%—</t>
  </si>
  <si>
    <t>1369. AMD E2-2000 APU (2012 M.Za) • 27.1%—</t>
  </si>
  <si>
    <t>1368. AMD Athlon 64 X2 Dual Core TK-53 • 27.1%—</t>
  </si>
  <si>
    <t>1367. Intel Celeron N2820 • 27.3%$139</t>
  </si>
  <si>
    <t>1366. AMD E-350D APU • 27.3%—</t>
  </si>
  <si>
    <t>1365. Intel Atom x7-Z8700 • 27.3%—</t>
  </si>
  <si>
    <t>1364. Intel Celeron N2815 • 27.4%—</t>
  </si>
  <si>
    <t>1363. Intel Celeron N3160 • 27.6%—</t>
  </si>
  <si>
    <t>1362. AMD Athlon Neo X2 Dual Core L335 • 27.7%—</t>
  </si>
  <si>
    <t>1361. AMD AthlonX2 DualCore QL-60 • 27.9%—</t>
  </si>
  <si>
    <t>1360. Intel Pentium M processor 1.73GHz • 27.9%$29</t>
  </si>
  <si>
    <t>1359. AMD E2-9010 APU (2016 M.SR) • 27.9%—</t>
  </si>
  <si>
    <t>1358. AMD Athlon X2 Dual-Core QL-64 • 27.9%—</t>
  </si>
  <si>
    <t>1357. AMD E2-9000 APU (2016 M.SR) • 28%—</t>
  </si>
  <si>
    <t>1356. Intel Pentium 4 2.80GHz • 28.1%$100</t>
  </si>
  <si>
    <t>1355. AMD Athlon 64 X2 Dual Core TK-55 • 28.2%—</t>
  </si>
  <si>
    <t>1354. Intel Celeron J4005 • 28.3%—</t>
  </si>
  <si>
    <t>1353. AMD Sempron 3600+ • 28.3%—</t>
  </si>
  <si>
    <t>1352. Intel Pentium M processor 1.86GHz • 28.3%$49</t>
  </si>
  <si>
    <t>1351. Intel Celeron N2840 • 28.4%—</t>
  </si>
  <si>
    <t>1350. AMD A9-9420 APU (2016 M.SR) • 28.4%—</t>
  </si>
  <si>
    <t>1349. Intel Pentium Dual T2390 • 28.8%—</t>
  </si>
  <si>
    <t>1348. AMD A6-9200 APU (2016 M.SR) • 28.9%—</t>
  </si>
  <si>
    <t>1347. Intel Pentium Dual T2310 • 29%$4</t>
  </si>
  <si>
    <t>1346. Intel Pentium Dual T2330 • 29.1%$90</t>
  </si>
  <si>
    <t>1346. AMD Athlon X2 Dual-Core QL-65 • 29.1%—</t>
  </si>
  <si>
    <t>1344. Intel Celeron N2830 • 29.1%—</t>
  </si>
  <si>
    <t>1343. Intel Celeron J3455 • 29.1%—</t>
  </si>
  <si>
    <t>1342. AMD A6-9220 APU (2016 M.SR) • 29.2%—</t>
  </si>
  <si>
    <t>1341. Intel Core2 T5200 • 29.2%—</t>
  </si>
  <si>
    <t>1340. AMD A4-9120 APU (2016 M.SR) • 29.2%—</t>
  </si>
  <si>
    <t>1339. Intel Pentium 4 3.00GHz • 29.2%—</t>
  </si>
  <si>
    <t>1338. AMD Turion II Neo N40L • 29.3%—</t>
  </si>
  <si>
    <t>1337. Intel U4100 • 29.3%—</t>
  </si>
  <si>
    <t>1336. AMD E2-7110 APU (2015 M.Ca) • 29.4%—</t>
  </si>
  <si>
    <t>1335. AMD Sempron 3400+ • 29.4%$20</t>
  </si>
  <si>
    <t>1334. Intel Pentium D 2.80GHz • 29.5%—</t>
  </si>
  <si>
    <t>1333. AMD A4-6210 APU R3 Graphics • 29.5%—</t>
  </si>
  <si>
    <t>1332. Intel 575 • 29.5%—</t>
  </si>
  <si>
    <t>1331. Intel Pentium Dual T2370 • 29.6%—</t>
  </si>
  <si>
    <t>1330. AMD A9-9410 APU (2016 M.SR) • 29.6%—</t>
  </si>
  <si>
    <t>1329. Intel Pentium D 3.00GHz • 29.6%$98</t>
  </si>
  <si>
    <t>1328. Intel Celeron E1400 • 29.7%$14</t>
  </si>
  <si>
    <t>1327. Intel Celeron E1500 • 29.7%—</t>
  </si>
  <si>
    <t>1326. Intel Pentium N4200 • 29.8%—</t>
  </si>
  <si>
    <t>1325. AMD Turion X2 Dual-Core Mobile RM-70 • 29.8%$4</t>
  </si>
  <si>
    <t>1324. AMD Turion 64 X2 Mobile Technology TL-52 • 29.8%$231</t>
  </si>
  <si>
    <t>1323. AMD E2-3000M APU • 29.9%—</t>
  </si>
  <si>
    <t>1322. Intel Core Duo T2350 • 29.9%—</t>
  </si>
  <si>
    <t>1321. Intel Core2 T5300 • 29.9%$40</t>
  </si>
  <si>
    <t>1320. Intel Atom Z3740 • 29.9%—</t>
  </si>
  <si>
    <t>1319. Intel U2300 • 29.9%—</t>
  </si>
  <si>
    <t>1318. Intel T2250 • 30%—</t>
  </si>
  <si>
    <t>1317. Intel Pentium 4 3.20GHz • 30.1%—</t>
  </si>
  <si>
    <t>1316. Intel Core i3 U 330 • 30.1%—</t>
  </si>
  <si>
    <t>1315. Intel U7300 • 30.1%—</t>
  </si>
  <si>
    <t>1314. AMD A6-9210 APU (2016 M.SR) • 30.3%—</t>
  </si>
  <si>
    <t>1313. AMD A9-9400 APU (2016 M.SR) • 30.3%—</t>
  </si>
  <si>
    <t>1312. Intel Celeron 900 • 30.3%—</t>
  </si>
  <si>
    <t>1311. AMD A6-5200 APU • 30.4%—</t>
  </si>
  <si>
    <t>1310. AMD Turion 64 X2 Mobile Technology TL-56 • 30.5%—</t>
  </si>
  <si>
    <t>1309. Intel Core2 Duo L7100 • 30.6%—</t>
  </si>
  <si>
    <t>1308. AMD A10-7300 APU (2014 M.Ka) • 30.6%—</t>
  </si>
  <si>
    <t>1307. Intel Core2 Duo T5250 • 30.6%$90</t>
  </si>
  <si>
    <t>1306. Intel Core i5 U 470 • 30.7%—</t>
  </si>
  <si>
    <t>1305. Intel Pentium 4 3.40GHz • 30.7%—</t>
  </si>
  <si>
    <t>1305. Intel T2080 • 30.7%$150</t>
  </si>
  <si>
    <t>1303. Intel Pentium Dual E2140 • 30.7%$80</t>
  </si>
  <si>
    <t>1302. Intel Celeron N2920 • 30.9%—</t>
  </si>
  <si>
    <t>1301. AMD Athlon 64 X2 Dual Core 4000+ • 30.9%—</t>
  </si>
  <si>
    <t>1300. Intel Pentium D 3.20GHz • 30.9%$100</t>
  </si>
  <si>
    <t>1299. Intel 2140 • 30.9%$45</t>
  </si>
  <si>
    <t>1298. Intel Core i3 U 380 • 30.9%—</t>
  </si>
  <si>
    <t>1297. Intel Core2 Duo T5450 • 31.1%$89</t>
  </si>
  <si>
    <t>1296. Intel Atom Z3770 • 31.1%—</t>
  </si>
  <si>
    <t>1295. AMD A8-7410 APU (2015 M.Ca) • 31.2%—</t>
  </si>
  <si>
    <t>1294. Intel Core2 Duo T5550 • 31.2%$180</t>
  </si>
  <si>
    <t>1293. Intel Core2 T5600 • 31.4%$99</t>
  </si>
  <si>
    <t>1292. AMD A4-3305M APU • 31.5%—</t>
  </si>
  <si>
    <t>1291. Intel Core2 Duo T5750 • 31.5%$99</t>
  </si>
  <si>
    <t>1290. Intel Core2 T5500 • 31.5%$18</t>
  </si>
  <si>
    <t>1289. Intel T2300 • 31.5%—</t>
  </si>
  <si>
    <t>1288. AMD A4-4355M APU • 31.7%—</t>
  </si>
  <si>
    <t>1287. AMD Turion 64 X2 Mobile Technology TL-58 • 31.7%—</t>
  </si>
  <si>
    <t>1286. AMD Athlon 64 3200+ • 31.8%—</t>
  </si>
  <si>
    <t>1285. AMD Athlon II M300 • 31.8%—</t>
  </si>
  <si>
    <t>1284. AMD A8-6410 APU R5 Graphics • 31.8%—</t>
  </si>
  <si>
    <t>1283. Intel Pentium Dual T3200 • 31.9%—</t>
  </si>
  <si>
    <t>1282. Intel T2600 • 31.9%$137</t>
  </si>
  <si>
    <t>1281. Intel T2400 • 31.9%—</t>
  </si>
  <si>
    <t>1280. Intel Pentium Dual E2160 • 32.1%$47</t>
  </si>
  <si>
    <t>1279. AMD Athlon 64 4000+ • 32.1%—</t>
  </si>
  <si>
    <t>1278. Intel Pentium D 3.40GHz • 32.1%—</t>
  </si>
  <si>
    <t>1277. AMD Turion 64 Mobile Technology ML-32 • 32.1%$13</t>
  </si>
  <si>
    <t>1276. AMD A6-4455M APU • 32.1%—</t>
  </si>
  <si>
    <t>1275. Intel Pentium 4 3.80GHz • 32.1%—</t>
  </si>
  <si>
    <t>1274. Intel Core2 Duo T5850 • 32.1%—</t>
  </si>
  <si>
    <t>1273. AMD A8-7100 APU (2014 M.Ka) • 32.1%—</t>
  </si>
  <si>
    <t>1272. Intel T2500 • 32.2%—</t>
  </si>
  <si>
    <t>1271. Intel Core2 T7200 • 32.2%$93</t>
  </si>
  <si>
    <t>1270. AMD Athlon 64 X2 Dual Core 3600+ • 32.3%—</t>
  </si>
  <si>
    <t>1269. Intel Pentium N3510 • 32.3%—</t>
  </si>
  <si>
    <t>1268. Intel Atom Z3775 • 32.3%—</t>
  </si>
  <si>
    <t>1267. Intel Core2 Duo U9400 • 32.4%—</t>
  </si>
  <si>
    <t>1266. AMD A6-7310 APU (2015 M.Ca) • 32.5%—</t>
  </si>
  <si>
    <t>1265. Intel Core2 4300 • 32.5%$70</t>
  </si>
  <si>
    <t>1264. AMD Turion X2 Ultra Mobile ZM-82 • 32.6%—</t>
  </si>
  <si>
    <t>1263. AMD Athlon 64 3800+ • 32.6%—</t>
  </si>
  <si>
    <t>1262. Intel Celeron N4100 • 32.7%—</t>
  </si>
  <si>
    <t>1261. Intel Core2 Duo T7100 • 32.7%$99</t>
  </si>
  <si>
    <t>1260. Intel Core2 Duo U9600 • 32.7%—</t>
  </si>
  <si>
    <t>1259. AMD FX-7500 APU (2014 M.Ka) • 32.8%—</t>
  </si>
  <si>
    <t>1258. AMD Turion 64 X2 Mobile Technology TL-60 • 32.9%$28</t>
  </si>
  <si>
    <t>1257. Intel Pentium Dual T3400 • 32.9%$70</t>
  </si>
  <si>
    <t>1256. Intel Pentium J4205 • 32.9%—</t>
  </si>
  <si>
    <t>1255. AMD A4-3300M APU • 33%$90</t>
  </si>
  <si>
    <t>1254. Intel Pentium Dual E2180 • 33%$130</t>
  </si>
  <si>
    <t>1253. Intel Core2 4400 • 33.1%$108</t>
  </si>
  <si>
    <t>1252. AMD A10-9600P APU (2016 M.BR) • 33.1%—</t>
  </si>
  <si>
    <t>1251. Intel Core2 Duo L7500 • 33.1%—</t>
  </si>
  <si>
    <t>1250. AMD Athlon 64 3500+ • 33.2%$54</t>
  </si>
  <si>
    <t>1249. Intel Pentium Dual E2200 • 33.2%$54</t>
  </si>
  <si>
    <t>1248. Intel Core2 T7400 • 33.2%$110</t>
  </si>
  <si>
    <t>1247. Intel Core2 Duo L9300 • 33.3%—</t>
  </si>
  <si>
    <t>1246. Intel Core2 Duo E4400 • 33.3%$108</t>
  </si>
  <si>
    <t>1245. AMD Athlon II M320 • 33.3%—</t>
  </si>
  <si>
    <t>1244. AMD Athlon 64 3000+ • 33.3%$80</t>
  </si>
  <si>
    <t>1243. Intel Core2 Duo E4500 • 33.4%$130</t>
  </si>
  <si>
    <t>1242. AMD V120 • 33.5%—</t>
  </si>
  <si>
    <t>1241. Intel Pentium N3540 • 33.5%—</t>
  </si>
  <si>
    <t>1240. Intel Core2 Duo T5800 • 33.6%—</t>
  </si>
  <si>
    <t>1239. Intel Pentium T4300 • 33.7%—</t>
  </si>
  <si>
    <t>1238. Intel Celeron 847 • 33.8%$259</t>
  </si>
  <si>
    <t>1237. AMD Athlon 5350 APU R3 • 33.8%—</t>
  </si>
  <si>
    <t>1236. AMD A6-9500 APU (2016 D.BR) • 33.8%—</t>
  </si>
  <si>
    <t>1235. Intel Celeron N2930 • 33.8%—</t>
  </si>
  <si>
    <t>1234. AMD Athlon 64 X2 Dual Core 4400+ • 33.9%$50</t>
  </si>
  <si>
    <t>1233. Intel Pentium T4200 • 33.9%$99</t>
  </si>
  <si>
    <t>1232. Intel Pentium T4500 • 33.9%—</t>
  </si>
  <si>
    <t>1231. Intel Core2 Duo T6570 • 33.9%—</t>
  </si>
  <si>
    <t>1230. AMD A12-9700P APU (2016 M.BR) • 33.9%—</t>
  </si>
  <si>
    <t>1229. Intel Pentium Silver N5000 • 33.9%—</t>
  </si>
  <si>
    <t>1228. Intel Core2 Duo T5670 • 33.9%—</t>
  </si>
  <si>
    <t>1227. Intel Core2 Duo T5900 • 33.9%—</t>
  </si>
  <si>
    <t>1226. Intel Celeron Dual Core T3100 • 33.9%—</t>
  </si>
  <si>
    <t>1225. Intel Celeron J1900 • 33.9%—</t>
  </si>
  <si>
    <t>1224. Intel Core2 T7600 • 34%$130</t>
  </si>
  <si>
    <t>1223. AMD Turion II Mobile M500 • 34%—</t>
  </si>
  <si>
    <t>1222. AMD V140 • 34%—</t>
  </si>
  <si>
    <t>1221. AMD Athlon II P320 • 34%$20</t>
  </si>
  <si>
    <t>1220. Intel Core2 Duo T7250 • 34%$97</t>
  </si>
  <si>
    <t>1219. Intel Pentium T4400 • 34%$110</t>
  </si>
  <si>
    <t>1218. AMD Athlon 64 X2 Dual Core 3800+ • 34%$84</t>
  </si>
  <si>
    <t>1217. AMD A9-9430 APU (2016 M.SR) • 34%—</t>
  </si>
  <si>
    <t>1216. AMD A4-7210 APU (2015 M.Ca) • 34%—</t>
  </si>
  <si>
    <t>1215. Intel Core2 Duo T5870 • 34.1%—</t>
  </si>
  <si>
    <t>1214. Intel Xeon E5310 • 34.1%—</t>
  </si>
  <si>
    <t>1213. AMD Athlon 64 3400+ • 34.2%—</t>
  </si>
  <si>
    <t>1212. Intel Core2 Duo E4600 • 34.3%—</t>
  </si>
  <si>
    <t>1211. AMD A4-3330MX APU • 34.3%$57</t>
  </si>
  <si>
    <t>1210. Intel Core2 Duo T7300 • 34.4%$90</t>
  </si>
  <si>
    <t>1209. Intel Core2 Duo T6500 • 34.4%—</t>
  </si>
  <si>
    <t>1208. Intel Core2 Duo T6400 • 34.4%$99</t>
  </si>
  <si>
    <t>1207. Intel Pentium N3520 • 34.4%—</t>
  </si>
  <si>
    <t>1206. Intel Core2 6300 • 34.5%$40</t>
  </si>
  <si>
    <t>1205. AMD A8-4555M APU • 34.5%—</t>
  </si>
  <si>
    <t>1204. AMD Athlon 64 X2 Dual Core 4200+ • 34.5%—</t>
  </si>
  <si>
    <t>1203. Intel Core2 Duo T6600 • 34.5%—</t>
  </si>
  <si>
    <t>1202. Intel Celeron Dual Core T3300 • 34.5%—</t>
  </si>
  <si>
    <t>1201. Intel Core2 Duo T6670 • 34.6%—</t>
  </si>
  <si>
    <t>1200. AMD A6-3400M APU • 34.6%—</t>
  </si>
  <si>
    <t>1199. Intel Pentium N3530 • 34.7%—</t>
  </si>
  <si>
    <t>1198. AMD Athlon 64 X2 Dual Core 4800+ • 34.7%$150</t>
  </si>
  <si>
    <t>1197. AMD Athlon LE-1640 • 34.7%—</t>
  </si>
  <si>
    <t>1196. Intel Core2 Duo P7350 • 34.8%$43</t>
  </si>
  <si>
    <t>1195. AMD A6-7400K APU (2014 D.Ka) • 34.8%—</t>
  </si>
  <si>
    <t>1194. AMD Athlon II P340 • 34.9%$50</t>
  </si>
  <si>
    <t>1193. AMD A12-9720P APU (2016 M.BR) • 35%—</t>
  </si>
  <si>
    <t>1192. AMD A4-4300M APU • 35%$88</t>
  </si>
  <si>
    <t>1191. Intel Core2 Duo T8100 • 35%$78</t>
  </si>
  <si>
    <t>1190. Intel Core2 Duo T7500 • 35.1%$90</t>
  </si>
  <si>
    <t>1189. AMD Sempron 140 • 35.1%$9</t>
  </si>
  <si>
    <t>1188. Intel Core2 6320 • 35.1%$90</t>
  </si>
  <si>
    <t>1187. Intel Celeron E3400 • 35.2%$19</t>
  </si>
  <si>
    <t>1186. Intel Pentium P6100 • 35.2%—</t>
  </si>
  <si>
    <t>1185. AMD A6-9500E APU (2016 D.BR) • 35.2%—</t>
  </si>
  <si>
    <t>1184. Intel Pentium J2900 • 35.2%—</t>
  </si>
  <si>
    <t>1183. AMD Athlon Dual Core 4450B • 35.2%$21</t>
  </si>
  <si>
    <t>1182. AMD A6-4400M APU • 35.2%—</t>
  </si>
  <si>
    <t>1181. AMD Turion II Neo N54L • 35.3%—</t>
  </si>
  <si>
    <t>1180. AMD A10-9620P APU (2016 M.BR) • 35.3%—</t>
  </si>
  <si>
    <t>1179. AMD Athlon Dual Core 4450e • 35.4%—</t>
  </si>
  <si>
    <t>1178. Intel Core2 Duo E4700 • 35.4%$150</t>
  </si>
  <si>
    <t>1177. AMD Phenom II P940 • 35.4%—</t>
  </si>
  <si>
    <t>1176. Intel Core2 6400 • 35.5%—</t>
  </si>
  <si>
    <t>1176. AMD A4-3300 APU • 35.5%$90</t>
  </si>
  <si>
    <t>1174. Intel Core2 Duo P7450 • 35.5%$90</t>
  </si>
  <si>
    <t>1173. AMD A4-3400 APU • 35.5%$80</t>
  </si>
  <si>
    <t>1172. AMD FX-9800P APU (2016 M.BR) • 35.6%—</t>
  </si>
  <si>
    <t>1171. Intel Celeron E3300 • 35.6%$60</t>
  </si>
  <si>
    <t>1170. Intel Core2 Duo P7550 • 35.7%—</t>
  </si>
  <si>
    <t>1169. Intel Celeron J4105 • 35.7%—</t>
  </si>
  <si>
    <t>1168. AMD Sempron 145 • 35.7%$50</t>
  </si>
  <si>
    <t>1167. Intel Celeron E3200 • 35.7%—</t>
  </si>
  <si>
    <t>1166. Intel Xeon E5320 • 35.8%—</t>
  </si>
  <si>
    <t>1165. Intel Atom Z3740D • 35.8%—</t>
  </si>
  <si>
    <t>1164. AMD Athlon X2 Dual Core BE-2400 • 35.8%—</t>
  </si>
  <si>
    <t>1163. AMD Athlon 64 X2 Dual Core 4600+ • 35.8%—</t>
  </si>
  <si>
    <t>1162. AMD Athlon 64 X2 Dual Core 5000+ • 35.8%—</t>
  </si>
  <si>
    <t>1161. AMD A8-5545M APU • 35.9%—</t>
  </si>
  <si>
    <t>1160. Intel Pentium E5300 • 35.9%$59</t>
  </si>
  <si>
    <t>1159. Intel Pentium E5200 • 36%$50</t>
  </si>
  <si>
    <t>1158. Intel Core i3-6006U • 36.1%—</t>
  </si>
  <si>
    <t>1157. AMD Phenom II P960 • 36.2%—</t>
  </si>
  <si>
    <t>1156. Intel Pentium E5400 • 36.2%$75</t>
  </si>
  <si>
    <t>1155. AMD Athlon II P360 • 36.2%—</t>
  </si>
  <si>
    <t>1154. Intel Pentium P6200 • 36.2%—</t>
  </si>
  <si>
    <t>1153. AMD A6-3420M APU • 36.3%—</t>
  </si>
  <si>
    <t>1152. AMD A10-7400P APU (2014 M.Ka) • 36.4%—</t>
  </si>
  <si>
    <t>1151. Intel Core2 Duo L9400 • 36.5%—</t>
  </si>
  <si>
    <t>1150. Intel Pentium E5700 • 36.5%$22</t>
  </si>
  <si>
    <t>1150. AMD A10-5745M APU • 36.5%—</t>
  </si>
  <si>
    <t>1148. Intel Core2 6420 • 36.5%$190</t>
  </si>
  <si>
    <t>1147. Intel Core2 Duo P7570 • 36.5%—</t>
  </si>
  <si>
    <t>1146. Intel Pentium E5500 • 36.6%—</t>
  </si>
  <si>
    <t>1145. Intel Core2 Duo T8300 • 36.6%$27</t>
  </si>
  <si>
    <t>1144. Intel Core2 Duo P8600 • 36.7%$42</t>
  </si>
  <si>
    <t>1143. Intel Core2 Duo L9600 • 36.7%—</t>
  </si>
  <si>
    <t>1142. Intel Core2 Duo P8400 • 36.8%$20</t>
  </si>
  <si>
    <t>1141. AMD A10-4655M APU • 36.8%—</t>
  </si>
  <si>
    <t>1140. AMD Athlon 64 X2 Dual Core 5200+ • 36.8%—</t>
  </si>
  <si>
    <t>1139. Intel Core2 Duo P9300 • 37%—</t>
  </si>
  <si>
    <t>1138. AMD Athlon Dual Core 4850e • 37.1%—</t>
  </si>
  <si>
    <t>1137. Intel Core2 Duo T7700 • 37.1%$100</t>
  </si>
  <si>
    <t>1136. Intel Core2 Duo P8700 • 37.3%$42</t>
  </si>
  <si>
    <t>1135. Intel Core2 6600 • 37.3%$90</t>
  </si>
  <si>
    <t>1134. AMD A8-7200P APU (2014 M.Ka) • 37.3%—</t>
  </si>
  <si>
    <t>1133. AMD Opteron 4171 HE • 37.4%—</t>
  </si>
  <si>
    <t>1132. Intel Core2 Duo E6550 • 37.4%$13</t>
  </si>
  <si>
    <t>1131. AMD A8-3500M APU • 37.4%$60</t>
  </si>
  <si>
    <t>1130. Intel Pentium E5800 • 37.5%$45</t>
  </si>
  <si>
    <t>1129. Intel Core i3-5005U • 37.5%—</t>
  </si>
  <si>
    <t>1128. Intel Core2 Duo P8800 • 37.6%$40</t>
  </si>
  <si>
    <t>1127. Intel Pentium 967 • 37.6%—</t>
  </si>
  <si>
    <t>1126. Intel Core2 Duo P9400 • 37.7%—</t>
  </si>
  <si>
    <t>1125. Intel Pentium 4405Y • 37.7%—</t>
  </si>
  <si>
    <t>1124. AMD A8-3520M APU • 37.7%$60</t>
  </si>
  <si>
    <t>1123. Intel Pentium E6300 • 37.8%$66</t>
  </si>
  <si>
    <t>1122. Intel Core2 Duo E7200 • 37.8%$14</t>
  </si>
  <si>
    <t>1121. Intel Core2 Duo E6750 • 37.8%—</t>
  </si>
  <si>
    <t>1120. AMD Turion II Ultra Mobile M600 • 37.8%—</t>
  </si>
  <si>
    <t>1119. AMD Athlon II X2 215 • 37.8%$29</t>
  </si>
  <si>
    <t>1118. Intel Core M-5Y31 • 38%—</t>
  </si>
  <si>
    <t>1117. Intel Core i3 M 330 • 38%—</t>
  </si>
  <si>
    <t>1116. Intel Core2 Duo T9300 • 38.1%$70</t>
  </si>
  <si>
    <t>1115. Intel Celeron 2957U • 38.1%—</t>
  </si>
  <si>
    <t>1114. Intel Pentium Gold 4415Y • 38.2%—</t>
  </si>
  <si>
    <t>1113. Intel Pentium D 3.73GHz • 38.3%—</t>
  </si>
  <si>
    <t>1112. AMD A6-3410MX APU • 38.3%—</t>
  </si>
  <si>
    <t>1111. AMD Athlon 64 X2 Dual Core 5400+ • 38.3%—</t>
  </si>
  <si>
    <t>1110. Intel Core2 Duo E7400 • 38.4%$130</t>
  </si>
  <si>
    <t>1109. AMD Phenom II N830 • 38.4%$50</t>
  </si>
  <si>
    <t>1108. Intel Core i3 M 350 • 38.5%$199</t>
  </si>
  <si>
    <t>1107. Intel Core2 Duo E7300 • 38.5%$28</t>
  </si>
  <si>
    <t>1106. Intel Core i3-4005U • 38.5%—</t>
  </si>
  <si>
    <t>1105. Intel Core2 Duo T9550 • 38.6%$199</t>
  </si>
  <si>
    <t>1104. Intel Core2 Duo P9600 • 38.6%$190</t>
  </si>
  <si>
    <t>1103. AMD A6-7470K APU (2014 D.Ka) • 38.6%—</t>
  </si>
  <si>
    <t>1102. AMD Athlon 64 X2 Dual Core 5600+ • 38.6%—</t>
  </si>
  <si>
    <t>1101. AMD Athlon II X2 220 • 38.7%—</t>
  </si>
  <si>
    <t>1100. AMD Athlon 7750 • 38.8%—</t>
  </si>
  <si>
    <t>1099. Intel Pentium 4410Y • 38.9%—</t>
  </si>
  <si>
    <t>1098. Intel Core2 Duo T9600 • 38.9%$170</t>
  </si>
  <si>
    <t>1097. Intel Core2 6700 • 39%$230</t>
  </si>
  <si>
    <t>1096. AMD A8-4500M APU • 39%—</t>
  </si>
  <si>
    <t>1095. Intel Pentium E6600 • 39%$50</t>
  </si>
  <si>
    <t>1094. Intel Core2 Duo P9500 • 39%—</t>
  </si>
  <si>
    <t>1093. AMD FX-7600P APU (2014 M.Ka) • 39.1%—</t>
  </si>
  <si>
    <t>1092. Intel Core2 Duo T9400 • 39.1%$55</t>
  </si>
  <si>
    <t>1091. AMD A4-4000 APU • 39.1%$171</t>
  </si>
  <si>
    <t>1090. AMD A6-3500 APU • 39.1%$60</t>
  </si>
  <si>
    <t>1089. Intel Pentium E6500 • 39.2%$89</t>
  </si>
  <si>
    <t>1088. Intel Core i7 L 620 • 39.2%—</t>
  </si>
  <si>
    <t>1087. Intel Core2 Duo E7500 • 39.2%$109</t>
  </si>
  <si>
    <t>1086. Intel Core i3 M 370 • 39.3%$167</t>
  </si>
  <si>
    <t>1085. Intel Pentium Gold 4425Y • 39.3%—</t>
  </si>
  <si>
    <t>1084. AMD Phenom X3 8450 • 39.3%—</t>
  </si>
  <si>
    <t>1083. Intel Core i5 M 430 • 39.4%—</t>
  </si>
  <si>
    <t>1082. Intel Celeron 1007U • 39.4%—</t>
  </si>
  <si>
    <t>1081. Intel Core2 Duo T9500 • 39.4%$125</t>
  </si>
  <si>
    <t>1080. Intel Pentium Silver J5005 • 39.5%—</t>
  </si>
  <si>
    <t>1079. Intel Xeon E5335 • 39.5%—</t>
  </si>
  <si>
    <t>1078. Intel Core2 Duo E6850 • 39.6%$57</t>
  </si>
  <si>
    <t>1077. Intel Core2 X6800 • 39.6%$500</t>
  </si>
  <si>
    <t>1076. Intel Core2 Duo E7600 • 39.6%$228</t>
  </si>
  <si>
    <t>1075. Intel Pentium E6700 • 39.6%$199</t>
  </si>
  <si>
    <t>1074. AMD Phenom II N930 • 39.7%—</t>
  </si>
  <si>
    <t>1073. AMD Phenom II N850 • 39.7%—</t>
  </si>
  <si>
    <t>1072. Intel Core i3-2357M • 39.8%—</t>
  </si>
  <si>
    <t>1071. Intel Core i3 M 380 • 39.8%$130</t>
  </si>
  <si>
    <t>1070. AMD FX-9830P APU (2016 M.BR) • 39.8%—</t>
  </si>
  <si>
    <t>1069. AMD A6-6400K APU • 39.8%$81</t>
  </si>
  <si>
    <t>1068. AMD A8-9600 APU (2016 D.BR) • 39.9%—</t>
  </si>
  <si>
    <t>1067. AMD A4-5300 APU • 39.9%$36</t>
  </si>
  <si>
    <t>1066. Intel Pentium 987 • 39.9%—</t>
  </si>
  <si>
    <t>1065. AMD A4-6300 APU • 40%$51</t>
  </si>
  <si>
    <t>1064. Intel Core i5 M 450 • 40%—</t>
  </si>
  <si>
    <t>1063. AMD Athlon II X2 240 • 40.1%—</t>
  </si>
  <si>
    <t>1062. Intel Core i5 M 520 • 40.1%$70</t>
  </si>
  <si>
    <t>1061. Intel Core2 Duo E8200 • 40.2%$12</t>
  </si>
  <si>
    <t>1060. Intel Celeron 3205U • 40.3%—</t>
  </si>
  <si>
    <t>1059. AMD A6-5400K APU • 40.3%$120</t>
  </si>
  <si>
    <t>1058. Intel Core i5 M 460 • 40.3%$130</t>
  </si>
  <si>
    <t>1057. Intel Core2 Duo P9700 • 40.3%—</t>
  </si>
  <si>
    <t>1056. Intel Core2 Duo E8400 • 40.3%$83</t>
  </si>
  <si>
    <t>1055. AMD Athlon II X2 250 (2013 D.Ri) • 40.3%—</t>
  </si>
  <si>
    <t>1054. AMD A8-3510MX APU • 40.3%—</t>
  </si>
  <si>
    <t>1053. Intel Celeron B800 • 40.4%—</t>
  </si>
  <si>
    <t>1052. Intel Core i5-6300U • 40.4%—</t>
  </si>
  <si>
    <t>1051. AMD Phenom 9150e • 40.5%—</t>
  </si>
  <si>
    <t>1050. Intel Core i3-7020U • 40.5%—</t>
  </si>
  <si>
    <t>1049. AMD A6-3620 APU • 40.5%—</t>
  </si>
  <si>
    <t>1048. AMD Athlon 7850 • 40.5%—</t>
  </si>
  <si>
    <t>1047. Intel Celeron 877 • 40.5%—</t>
  </si>
  <si>
    <t>1046. AMD Athlon II X2 245 • 40.6%—</t>
  </si>
  <si>
    <t>1045. Intel Core i7 L 640 • 40.6%—</t>
  </si>
  <si>
    <t>1044. Intel Core2 Duo T9800 • 40.6%$75</t>
  </si>
  <si>
    <t>1043. Intel Core2 Duo T9900 • 40.7%$197</t>
  </si>
  <si>
    <t>1042. AMD Athlon 64 X2 Dual Core 6000+ • 40.7%—</t>
  </si>
  <si>
    <t>1041. AMD A12-9800E APU (2016 M.BR) • 40.7%—</t>
  </si>
  <si>
    <t>1040. Intel Pentium E6800 • 40.7%—</t>
  </si>
  <si>
    <t>1039. AMD Ryzen 3 3200U • 40.7%—</t>
  </si>
  <si>
    <t>1038. AMD A10-7800 APU (2014 D.Ka) • 40.7%—</t>
  </si>
  <si>
    <t>1037. AMD Phenom II N950 • 40.7%—</t>
  </si>
  <si>
    <t>1036. Intel Xeon E5345 • 40.7%—</t>
  </si>
  <si>
    <t>1035. Intel Pentium G6950 • 40.7%$47</t>
  </si>
  <si>
    <t>1034. Intel Core i5 M 540 • 40.9%—</t>
  </si>
  <si>
    <t>1033. AMD A8-3530MX APU • 40.9%—</t>
  </si>
  <si>
    <t>1032. AMD Phenom X3 8650 • 41%—</t>
  </si>
  <si>
    <t>1031. Intel Core i5 M 480 • 41.1%—</t>
  </si>
  <si>
    <t>1030. Intel Celeron 1017U • 41.1%—</t>
  </si>
  <si>
    <t>1029. AMD Athlon X2 240 • 41.1%—</t>
  </si>
  <si>
    <t>1028. Intel Core i3-2365M • 41.2%—</t>
  </si>
  <si>
    <t>1027. Intel Core2 Duo E8300 • 41.3%—</t>
  </si>
  <si>
    <t>1026. Intel Core i5-6200U • 41.3%—</t>
  </si>
  <si>
    <t>1025. Intel Core2 Extreme X9100 • 41.3%$150</t>
  </si>
  <si>
    <t>1024. Intel Core i5-4210U • 41.3%—</t>
  </si>
  <si>
    <t>1023. Intel Core i5 M 560 • 41.4%$65</t>
  </si>
  <si>
    <t>1022. AMD A10-5750M APU • 41.5%—</t>
  </si>
  <si>
    <t>1021. Intel Celeron 887 • 41.5%—</t>
  </si>
  <si>
    <t>1020. Intel Core2 Quad Q9000 • 41.5%$121</t>
  </si>
  <si>
    <t>1019. AMD Athlon II X2 B24 • 41.6%—</t>
  </si>
  <si>
    <t>1018. Intel Core i5-5300U • 41.6%—</t>
  </si>
  <si>
    <t>1017. AMD Phenom II N660 • 41.6%$89</t>
  </si>
  <si>
    <t>1016. Intel Celeron B815 • 41.6%—</t>
  </si>
  <si>
    <t>1015. Intel Core2 Quad Q6600 • 41.6%$100</t>
  </si>
  <si>
    <t>1014. Intel Core i5-5200U • 41.7%—</t>
  </si>
  <si>
    <t>1013. AMD A8-5550M APU • 41.7%$80</t>
  </si>
  <si>
    <t>1012. AMD Athlon II X2 255 • 41.8%—</t>
  </si>
  <si>
    <t>1011. Intel Core2 Duo E8500 • 41.9%$110</t>
  </si>
  <si>
    <t>1010. Intel Xeon E5405 • 41.9%—</t>
  </si>
  <si>
    <t>1009. AMD A10-9700 APU (2016 M.BR) • 41.9%—</t>
  </si>
  <si>
    <t>1008. AMD A8-7600 APU (2014 D.Ka) • 41.9%—</t>
  </si>
  <si>
    <t>1007. Intel Core i3 M 390 • 42%—</t>
  </si>
  <si>
    <t>1006. Intel Core i7 M 620 • 42.1%—</t>
  </si>
  <si>
    <t>1005. AMD Athlon II X3 425 • 42.1%—</t>
  </si>
  <si>
    <t>1004. Intel Core i3-2367M • 42.2%—</t>
  </si>
  <si>
    <t>1003. AMD A10-9630P APU (2016 M.BR) • 42.2%—</t>
  </si>
  <si>
    <t>1002. Intel Celeron B820 • 42.3%—</t>
  </si>
  <si>
    <t>1001. Intel Xeon E3110 • 42.4%$200</t>
  </si>
  <si>
    <t>1000. Intel Celeron 1000M • 42.4%—</t>
  </si>
  <si>
    <t>999. AMD Athlon II X2 260 • 42.4%—</t>
  </si>
  <si>
    <t>998. AMD A10-4600M APU • 42.6%—</t>
  </si>
  <si>
    <t>997. Intel Celeron B830 • 42.6%—</t>
  </si>
  <si>
    <t>996. AMD Athlon II X2 270 • 42.6%$20</t>
  </si>
  <si>
    <t>995. Intel Core i5-4200U • 42.6%$281</t>
  </si>
  <si>
    <t>995. Intel Core i3-4012Y • 42.6%—</t>
  </si>
  <si>
    <t>993. Intel Core2 Quad • 42.6%$90</t>
  </si>
  <si>
    <t>992. Intel Core i3-2375M • 42.6%—</t>
  </si>
  <si>
    <t>991. AMD Phenom 9550 • 42.7%—</t>
  </si>
  <si>
    <t>990. Intel Core m7-6Y75 • 42.8%—</t>
  </si>
  <si>
    <t>989. Intel Core i5 M 580 • 42.8%$250</t>
  </si>
  <si>
    <t>988. AMD A10-7860K APU (2014 D.Ka) • 42.9%$175</t>
  </si>
  <si>
    <t>987. Intel Core i5-4202Y • 42.9%—</t>
  </si>
  <si>
    <t>986. Intel Core i3-3217U • 43%—</t>
  </si>
  <si>
    <t>985. AMD Phenom 9650 • 43%$125</t>
  </si>
  <si>
    <t>984. AMD Athlon II X3 435 • 43%$160</t>
  </si>
  <si>
    <t>983. Intel Core i7 M 640 • 43%—</t>
  </si>
  <si>
    <t>982. Intel Core2 Quad Q8200 • 43%$49</t>
  </si>
  <si>
    <t>981. Intel Xeon X3220 • 43.1%$99</t>
  </si>
  <si>
    <t>980. AMD A8-3800 APU • 43.1%—</t>
  </si>
  <si>
    <t>979. AMD Athlon II X3 440 • 43.1%$50</t>
  </si>
  <si>
    <t>978. Intel Celeron 1037U • 43.2%—</t>
  </si>
  <si>
    <t>977. Intel Pentium 2117U • 43.2%—</t>
  </si>
  <si>
    <t>976. Intel Core m5-6Y54 • 43.3%—</t>
  </si>
  <si>
    <t>975. Intel Pentium B950 • 43.3%—</t>
  </si>
  <si>
    <t>974. Intel Core i3-7100U • 43.4%—</t>
  </si>
  <si>
    <t>973. AMD A12-9730P APU (2016 M.BR) • 43.4%—</t>
  </si>
  <si>
    <t>972. Intel Core i3-6100U • 43.4%—</t>
  </si>
  <si>
    <t>971. Intel Core m5-6Y57 • 43.5%—</t>
  </si>
  <si>
    <t>970. AMD Athlon II X3 445 • 43.6%$100</t>
  </si>
  <si>
    <t>969. AMD Athlon II X4 620 • 43.6%—</t>
  </si>
  <si>
    <t>968. Intel Core i7-7Y75 • 43.6%—</t>
  </si>
  <si>
    <t>967. AMD Athlon II X3 450 • 43.6%$80</t>
  </si>
  <si>
    <t>966. AMD A10-5757M APU • 43.7%—</t>
  </si>
  <si>
    <t>965. Intel Core i5-4300U • 43.7%—</t>
  </si>
  <si>
    <t>964. Intel Pentium B960 • 43.7%—</t>
  </si>
  <si>
    <t>963. AMD A8-7650K APU (2014 D.Ka) • 43.7%—</t>
  </si>
  <si>
    <t>963. Intel Core M-5Y51 • 43.7%—</t>
  </si>
  <si>
    <t>961. Intel Core2 Duo E8600 • 43.7%$180</t>
  </si>
  <si>
    <t>960. Intel Core2 Quad Q8300 • 43.8%$115</t>
  </si>
  <si>
    <t>959. Intel Core i3-1005G1 • 43.8%—</t>
  </si>
  <si>
    <t>958. Intel Pentium B940 • 44%—</t>
  </si>
  <si>
    <t>957. Intel Core i3-4010U • 44%$280</t>
  </si>
  <si>
    <t>956. AMD A12-9800 APU (2016 M.BR) • 44%—</t>
  </si>
  <si>
    <t>955. Intel Core i5-2537M • 44%—</t>
  </si>
  <si>
    <t>954. AMD A10-9700E APU (2016 D.BR) • 44.1%—</t>
  </si>
  <si>
    <t>953. Intel Pentium 3805U • 44.1%—</t>
  </si>
  <si>
    <t>952. Intel Celeron 1005M • 44.1%—</t>
  </si>
  <si>
    <t>951. AMD A4-6320 APU • 44.1%—</t>
  </si>
  <si>
    <t>950. Intel Core2 Quad Q6700 • 44.2%$44</t>
  </si>
  <si>
    <t>949. Intel Core i5-4300Y • 44.2%—</t>
  </si>
  <si>
    <t>948. AMD A6-3650 APU • 44.3%—</t>
  </si>
  <si>
    <t>947. AMD FX-770K (2014 D.Ka) • 44.3%—</t>
  </si>
  <si>
    <t>946. Intel Core M-5Y10c • 44.4%—</t>
  </si>
  <si>
    <t>945. AMD Athlon 64 X2 Dual Core 6400+ • 44.4%—</t>
  </si>
  <si>
    <t>944. AMD Phenom 9750 • 44.4%—</t>
  </si>
  <si>
    <t>943. Intel Core i5-3339Y • 44.4%—</t>
  </si>
  <si>
    <t>942. Intel Pentium 2127U • 44.4%—</t>
  </si>
  <si>
    <t>942. Intel Core i5-4210Y • 44.4%—</t>
  </si>
  <si>
    <t>940. Intel Core m3-6Y30 • 44.4%—</t>
  </si>
  <si>
    <t>939. Intel Core i7-6600U • 44.5%—</t>
  </si>
  <si>
    <t>938. AMD A10-7700K APU (2014 D.Ka) • 44.6%—</t>
  </si>
  <si>
    <t>937. Intel Core i3-4030U • 44.6%—</t>
  </si>
  <si>
    <t>937. AMD Athlon II X4 630 • 44.6%—</t>
  </si>
  <si>
    <t>935. Intel Core2 Quad Q8400 • 44.6%$150</t>
  </si>
  <si>
    <t>934. AMD Athlon II X4 640 • 44.8%$70</t>
  </si>
  <si>
    <t>933. AMD Athlon 300U • 44.9%—</t>
  </si>
  <si>
    <t>932. Intel Core i5-7300U • 45%—</t>
  </si>
  <si>
    <t>931. Intel Core M-5Y71 • 45%—</t>
  </si>
  <si>
    <t>930. AMD Athlon X4 845 • 45%$50</t>
  </si>
  <si>
    <t>929. AMD A8-7500 APU (2014 M.Ka) • 45%—</t>
  </si>
  <si>
    <t>928. AMD A10-7850K APU (2014 D.Ka) • 45.1%$135</t>
  </si>
  <si>
    <t>927. AMD Phenom II X2 545 • 45.1%—</t>
  </si>
  <si>
    <t>926. AMD Ryzen 3 2200U • 45.1%—</t>
  </si>
  <si>
    <t>925. Intel Xeon E5420 • 45.2%$256</t>
  </si>
  <si>
    <t>924. AMD Athlon II X3 455 • 45.2%$90</t>
  </si>
  <si>
    <t>923. AMD Phenom II X2 555 • 45.3%—</t>
  </si>
  <si>
    <t>922. Intel Core i5-2467M • 45.3%—</t>
  </si>
  <si>
    <t>921. AMD Athlon II X4 635 • 45.3%—</t>
  </si>
  <si>
    <t>920. AMD Athlon II X2 265 • 45.4%$50</t>
  </si>
  <si>
    <t>919. Intel Core i3-3227U • 45.4%—</t>
  </si>
  <si>
    <t>918. AMD Athlon II X4 860K • 45.4%$51</t>
  </si>
  <si>
    <t>917. Intel Core i5-7200U • 45.4%—</t>
  </si>
  <si>
    <t>916. Intel Core2 Quad Q9300 • 45.5%$38</t>
  </si>
  <si>
    <t>915. Intel Core i3 530 • 45.6%$45</t>
  </si>
  <si>
    <t>914. Intel Pentium B970 • 45.6%—</t>
  </si>
  <si>
    <t>913. Intel Core i7-6500U • 45.6%—</t>
  </si>
  <si>
    <t>912. Intel Core M-5Y10a • 45.7%—</t>
  </si>
  <si>
    <t>911. AMD Phenom II X2 550 • 45.8%—</t>
  </si>
  <si>
    <t>910. AMD A10-7870K APU (2014 D.Ka) • 45.8%$135</t>
  </si>
  <si>
    <t>909. Intel Celeron G530 • 45.9%$50</t>
  </si>
  <si>
    <t>908. Intel Core i3 540 • 45.9%$90</t>
  </si>
  <si>
    <t>907. AMD Phenom 9850 • 45.9%—</t>
  </si>
  <si>
    <t>906. Intel Core M-5Y70 • 46%—</t>
  </si>
  <si>
    <t>905. AMD Athlon II X4 645 • 46%—</t>
  </si>
  <si>
    <t>904. AMD A6-3670 APU • 46%—</t>
  </si>
  <si>
    <t>903. AMD A8-3850 APU • 46%$80</t>
  </si>
  <si>
    <t>902. AMD Athlon X4 880K • 46.1%$105</t>
  </si>
  <si>
    <t>901. Intel Pentium B980 • 46.1%—</t>
  </si>
  <si>
    <t>900. Intel Core2 Quad Q9400 • 46.1%$170</t>
  </si>
  <si>
    <t>899. Intel Core2 Extreme Q9300 • 46.1%$172</t>
  </si>
  <si>
    <t>898. Intel Core i7-5500U • 46.2%—</t>
  </si>
  <si>
    <t>897. AMD Athlon II X4 870K • 46.2%—</t>
  </si>
  <si>
    <t>896. AMD Athlon II X3 460 • 46.3%$150</t>
  </si>
  <si>
    <t>895. Intel Core i5 650 • 46.3%$100</t>
  </si>
  <si>
    <t>894. Intel Pentium G620 • 46.4%$30</t>
  </si>
  <si>
    <t>893. AMD Athlon II X4 631 • 46.4%—</t>
  </si>
  <si>
    <t>892. Intel Core m3-7Y30 • 46.4%—</t>
  </si>
  <si>
    <t>891. Intel Core i3-2310M • 46.5%$80</t>
  </si>
  <si>
    <t>890. AMD Phenom II X2 560 • 46.5%—</t>
  </si>
  <si>
    <t>889. AMD Phenom 9950 • 46.5%—</t>
  </si>
  <si>
    <t>888. Intel Core M-5Y10 • 46.5%—</t>
  </si>
  <si>
    <t>887. Intel Core2 Extreme Q6850 • 46.7%—</t>
  </si>
  <si>
    <t>886. AMD A8-3870 APU • 46.7%$81</t>
  </si>
  <si>
    <t>885. Intel Pentium 2020M • 46.7%—</t>
  </si>
  <si>
    <t>884. AMD A10-6700T APU (2013 D.Ri) • 46.7%$88</t>
  </si>
  <si>
    <t>883. Intel Xeon L5420 • 46.7%$130</t>
  </si>
  <si>
    <t>882. Intel Celeron G540 • 46.9%$70</t>
  </si>
  <si>
    <t>881. Intel Xeon E5-2660 v2 • 46.9%$86</t>
  </si>
  <si>
    <t>880. Intel Core i3-10110U • 46.9%—</t>
  </si>
  <si>
    <t>879. AMD A10-7890K APU (2014 D.Ka) • 47%$889</t>
  </si>
  <si>
    <t>878. Intel Core2 Quad Q9505 • 47%$250</t>
  </si>
  <si>
    <t>877. Intel Core m3-7Y32 • 47%—</t>
  </si>
  <si>
    <t>876. Intel Core i3-2350M • 47%—</t>
  </si>
  <si>
    <t>875. Intel Core i3 550 • 47%$110</t>
  </si>
  <si>
    <t>874. Intel Core i3-2330M • 47%$150</t>
  </si>
  <si>
    <t>873. Intel Core i7-4510U • 47.1%—</t>
  </si>
  <si>
    <t>872. Intel Core i5-3337U • 47.2%—</t>
  </si>
  <si>
    <t>871. Intel Core i5-7Y54 • 47.2%—</t>
  </si>
  <si>
    <t>870. AMD Phenom II X3 710 • 47.2%—</t>
  </si>
  <si>
    <t>869. Intel Core i5-3317U • 47.2%$225</t>
  </si>
  <si>
    <t>868. Intel Pentium G630 • 47.3%$37</t>
  </si>
  <si>
    <t>867. AMD Phenom II X4 840 • 47.3%$150</t>
  </si>
  <si>
    <t>866. AMD A8-7670K APU (2014 D.Ka) • 47.4%—</t>
  </si>
  <si>
    <t>865. Intel Core m3-8100Y • 47.4%—</t>
  </si>
  <si>
    <t>864. Intel Pentium G4400 • 47.5%$45</t>
  </si>
  <si>
    <t>863. Intel Core i3-2328M • 47.5%—</t>
  </si>
  <si>
    <t>862. Intel Core i3-8130U • 47.6%—</t>
  </si>
  <si>
    <t>861. Intel Core i5-2520M • 47.6%$34</t>
  </si>
  <si>
    <t>861. Intel Celeron G550 • 47.6%$49</t>
  </si>
  <si>
    <t>859. Intel Xeon E5462 • 47.6%—</t>
  </si>
  <si>
    <t>858. Intel Core i3-5010U • 47.7%—</t>
  </si>
  <si>
    <t>857. Intel Core i3-5015U • 47.8%—</t>
  </si>
  <si>
    <t>856. Intel Core i5-3210M • 47.8%$52</t>
  </si>
  <si>
    <t>855. Intel Core2 Quad Q9500 • 47.9%—</t>
  </si>
  <si>
    <t>854. Intel Core i5-2410M • 47.9%$160</t>
  </si>
  <si>
    <t>853. AMD A8-5500 APU • 47.9%$135</t>
  </si>
  <si>
    <t>852. AMD Athlon II X4 641 • 47.9%—</t>
  </si>
  <si>
    <t>851. AMD Phenom II X2 565 • 48%$200</t>
  </si>
  <si>
    <t>850. Intel Core i5-3320M • 48%$199</t>
  </si>
  <si>
    <t>849. Intel Pentium 4405U • 48%—</t>
  </si>
  <si>
    <t>848. Intel Xeon E5430 • 48%—</t>
  </si>
  <si>
    <t>847. Intel Core i7-7500U • 48.1%—</t>
  </si>
  <si>
    <t>846. AMD Phenom II X3 720 • 48.1%—</t>
  </si>
  <si>
    <t>845. AMD Ryzen 5 3500U • 48.1%—</t>
  </si>
  <si>
    <t>844. Intel Core i3-3110M • 48.2%$70</t>
  </si>
  <si>
    <t>843. Intel Celeron G3930 • 48.2%$28</t>
  </si>
  <si>
    <t>842. Intel Pentium G3220 • 48.3%$36</t>
  </si>
  <si>
    <t>841. AMD A10-5700 APU (2012 D.Tr) • 48.3%$265</t>
  </si>
  <si>
    <t>840. Intel Pentium G640 • 48.3%$30</t>
  </si>
  <si>
    <t>839. Intel Pentium 4417U • 48.5%—</t>
  </si>
  <si>
    <t>838. Intel Core i5-8210Y • 48.5%—</t>
  </si>
  <si>
    <t>837. Intel Celeron G1840 • 48.6%$69</t>
  </si>
  <si>
    <t>836. Intel Core i5-8200Y • 48.6%—</t>
  </si>
  <si>
    <t>835. Intel Celeron G1610 • 48.6%$37</t>
  </si>
  <si>
    <t>834. Intel Pentium 4415U • 48.7%—</t>
  </si>
  <si>
    <t>833. Intel Core i5-3230M • 48.7%$100</t>
  </si>
  <si>
    <t>832. Intel Core i5-3427U • 48.7%—</t>
  </si>
  <si>
    <t>831. Intel Core i5 660 • 48.7%—</t>
  </si>
  <si>
    <t>830. Intel Core i3-2348M • 48.8%—</t>
  </si>
  <si>
    <t>829. AMD Athlon II X4 740K • 48.8%—</t>
  </si>
  <si>
    <t>828. Intel Xeon W3503 • 48.8%$32</t>
  </si>
  <si>
    <t>827. Intel Pentium G2030 • 48.9%$24</t>
  </si>
  <si>
    <t>826. Intel Core i5-2450M • 48.9%$225</t>
  </si>
  <si>
    <t>825. Intel Core i3-2370M • 48.9%$272</t>
  </si>
  <si>
    <t>824. AMD Ryzen 5 2500U • 48.9%—</t>
  </si>
  <si>
    <t>823. Intel Pentium G2020 • 48.9%$92</t>
  </si>
  <si>
    <t>822. Intel Core2 Quad Q9550 • 48.9%$161</t>
  </si>
  <si>
    <t>821. Intel Xeon E5440 • 49%—</t>
  </si>
  <si>
    <t>820. Intel Core i5-3437U • 49%—</t>
  </si>
  <si>
    <t>819. AMD Phenom II X4 940 • 49%—</t>
  </si>
  <si>
    <t>818. Intel Pentium 3550M • 49.1%—</t>
  </si>
  <si>
    <t>817. AMD A8-5600K APU • 49.1%$250</t>
  </si>
  <si>
    <t>816. Intel Core i7-4600U • 49.1%—</t>
  </si>
  <si>
    <t>815. Intel Core2 Quad Q9450 • 49.2%$110</t>
  </si>
  <si>
    <t>814. Intel Celeron G1820 • 49.2%$58</t>
  </si>
  <si>
    <t>813. Intel Core i5-4310U • 49.4%—</t>
  </si>
  <si>
    <t>812. Intel Core i5-5250U • 49.4%—</t>
  </si>
  <si>
    <t>811. Intel Core i7-3689Y • 49.4%—</t>
  </si>
  <si>
    <t>810. AMD Ryzen 7 3700U • 49.4%—</t>
  </si>
  <si>
    <t>809. AMD Phenom II X4 850 • 49.4%—</t>
  </si>
  <si>
    <t>808. Intel Celeron G3900 • 49.5%$22</t>
  </si>
  <si>
    <t>807. Intel Celeron G1620 • 49.5%$45</t>
  </si>
  <si>
    <t>806. AMD Phenom II X4 810 • 49.5%—</t>
  </si>
  <si>
    <t>805. Intel Core i5-2430M • 49.5%$54</t>
  </si>
  <si>
    <t>804. Intel Xeon X5450 • 49.6%$299</t>
  </si>
  <si>
    <t>803. Intel Core i7-5600U • 49.6%—</t>
  </si>
  <si>
    <t>802. AMD Athlon II X4 651 • 49.6%—</t>
  </si>
  <si>
    <t>801. Intel Core i7-7600U • 49.6%—</t>
  </si>
  <si>
    <t>800. Intel Core i5-4200M • 49.6%$39</t>
  </si>
  <si>
    <t>799. Intel Core i5-2557M • 49.7%—</t>
  </si>
  <si>
    <t>798. AMD A10-6700 APU (2013 D.Ri) • 49.7%$130</t>
  </si>
  <si>
    <t>797. AMD A8-6500 APU • 49.8%$135</t>
  </si>
  <si>
    <t>796. Intel Pentium 5405U • 49.8%—</t>
  </si>
  <si>
    <t>795. Intel Xeon E7- 4870 • 49.8%$3,450</t>
  </si>
  <si>
    <t>794. Intel Core i5 661 • 49.8%$80</t>
  </si>
  <si>
    <t>793. AMD A8-6600K APU • 49.8%$88</t>
  </si>
  <si>
    <t>792. AMD A10-5800K APU (2012 D.Tr) • 49.9%$119</t>
  </si>
  <si>
    <t>791. Intel Pentium G645 • 49.9%$83</t>
  </si>
  <si>
    <t>790. Intel Core i3-3120M • 50.1%$100</t>
  </si>
  <si>
    <t>789. Intel Core i7-4500U • 50.1%$393</t>
  </si>
  <si>
    <t>788. Intel Core i7-8500Y • 50.1%—</t>
  </si>
  <si>
    <t>787. Intel Xeon E5-2603 0 • 50.2%—</t>
  </si>
  <si>
    <t>786. AMD Phenom II X4 920 • 50.2%—</t>
  </si>
  <si>
    <t>785. Intel Pentium G3240 • 50.2%$51</t>
  </si>
  <si>
    <t>784. Intel Core i5-4250U • 50.4%$499</t>
  </si>
  <si>
    <t>783. Intel Core i7-4550U • 50.5%—</t>
  </si>
  <si>
    <t>782. Intel Xeon W3505 • 50.5%—</t>
  </si>
  <si>
    <t>781. Intel Xeon E5450 • 50.5%$195</t>
  </si>
  <si>
    <t>780. Intel Pentium G2010 • 50.6%$40</t>
  </si>
  <si>
    <t>779. Intel Core i5 K 655 • 50.7%—</t>
  </si>
  <si>
    <t>778. Intel Xeon E5472 • 50.7%—</t>
  </si>
  <si>
    <t>777. AMD Phenom II X4 925 • 50.7%$150</t>
  </si>
  <si>
    <t>776. Intel Core i7-3517U • 50.7%—</t>
  </si>
  <si>
    <t>776. Intel Core i7 Q 720 • 50.7%$220</t>
  </si>
  <si>
    <t>774. Intel Core i3-2120 • 50.7%$170</t>
  </si>
  <si>
    <t>773. Intel Core2 Quad Q9650 • 50.7%$170</t>
  </si>
  <si>
    <t>772. Intel Xeon X5472 • 50.8%—</t>
  </si>
  <si>
    <t>771. AMD Phenom II X4 905e • 50.9%—</t>
  </si>
  <si>
    <t>770. Intel Core i3-2100 • 50.9%$49</t>
  </si>
  <si>
    <t>769. Intel Core i7-3667U • 50.9%—</t>
  </si>
  <si>
    <t>768. Intel Pentium G850 • 50.9%$118</t>
  </si>
  <si>
    <t>767. AMD Phenom II X4 B40 • 50.9%—</t>
  </si>
  <si>
    <t>766. Intel Core i3-1115G4 • 51%—</t>
  </si>
  <si>
    <t>765. Intel Core i3-4000M • 51%$259</t>
  </si>
  <si>
    <t>764. AMD Phenom II X4 B45 • 51.1%—</t>
  </si>
  <si>
    <t>763. AMD Athlon II X4 750K • 51.1%$45</t>
  </si>
  <si>
    <t>762. Intel Core i5-1035G1 • 51.1%—</t>
  </si>
  <si>
    <t>761. Intel Core i7-2637M • 51.1%—</t>
  </si>
  <si>
    <t>760. Intel Core i7-4650U • 51.1%—</t>
  </si>
  <si>
    <t>759. Intel Core i5-2415M • 51.1%—</t>
  </si>
  <si>
    <t>758. Intel Pentium G3250 • 51.2%—</t>
  </si>
  <si>
    <t>757. Intel Core i5-4210M • 51.3%—</t>
  </si>
  <si>
    <t>757. Intel Pentium G840 • 51.3%$45</t>
  </si>
  <si>
    <t>755. AMD FX-4100 • 51.4%$110</t>
  </si>
  <si>
    <t>754. Intel Pentium G860 • 51.4%$73</t>
  </si>
  <si>
    <t>753. Intel Core i7-2677M • 51.4%—</t>
  </si>
  <si>
    <t>752. AMD Athlon II X4 760K (2013 D.Ri) • 51.5%$59</t>
  </si>
  <si>
    <t>751. AMD A10-6800K APU (2013 D.Ri) • 51.5%$467</t>
  </si>
  <si>
    <t>750. AMD Phenom II X4 955 • 51.5%$83</t>
  </si>
  <si>
    <t>749. AMD Phenom II X4 945 • 51.5%—</t>
  </si>
  <si>
    <t>748. Intel Core i5-4300M • 51.5%$264</t>
  </si>
  <si>
    <t>747. Intel Core i7-3537U • 51.5%—</t>
  </si>
  <si>
    <t>746. Intel Core i5-2540M • 51.5%$315</t>
  </si>
  <si>
    <t>745. AMD Phenom II X4 B50 • 51.6%—</t>
  </si>
  <si>
    <t>744. Intel Xeon X5460 • 51.6%$190</t>
  </si>
  <si>
    <t>743. Intel Core i5-8350U • 51.6%—</t>
  </si>
  <si>
    <t>742. AMD FX-4300 • 51.6%$73</t>
  </si>
  <si>
    <t>741. AMD A10-5800B APU (2012 D.Tr) • 51.7%—</t>
  </si>
  <si>
    <t>740. AMD Phenom II X4 910e • 51.8%—</t>
  </si>
  <si>
    <t>739. Intel Core i5 680 • 51.8%$300</t>
  </si>
  <si>
    <t>738. Intel Pentium G3260 • 51.8%—</t>
  </si>
  <si>
    <t>737. Intel Xeon E5504 • 51.9%—</t>
  </si>
  <si>
    <t>736. AMD FX-4130 Quad-Core • 52%$150</t>
  </si>
  <si>
    <t>735. Intel Xeon E5-2680 v2 • 52%—</t>
  </si>
  <si>
    <t>734. AMD Ryzen 7 2700U • 52.1%—</t>
  </si>
  <si>
    <t>733. Intel Celeron G4900 • 52.1%$43</t>
  </si>
  <si>
    <t>732. Intel Core i3-3220 • 52.1%$79</t>
  </si>
  <si>
    <t>731. AMD Phenom II X4 830 • 52.2%—</t>
  </si>
  <si>
    <t>730. Intel Core i7-2620M • 52.2%—</t>
  </si>
  <si>
    <t>729. Intel Core i7-8650U • 52.3%—</t>
  </si>
  <si>
    <t>728. Intel Core i3-4130 • 52.3%$43</t>
  </si>
  <si>
    <t>727. Intel Pentium G870 • 52.4%$77</t>
  </si>
  <si>
    <t>726. Intel Celeron G1830 • 52.4%$36</t>
  </si>
  <si>
    <t>725. Intel Core i7 Q 820 • 52.5%$119</t>
  </si>
  <si>
    <t>724. Intel Celeron G1850 • 52.5%$33</t>
  </si>
  <si>
    <t>723. AMD Phenom II X4 965 • 52.6%$144</t>
  </si>
  <si>
    <t>722. Intel Core i5-3340M • 52.6%—</t>
  </si>
  <si>
    <t>721. Intel Core2 Extreme X9650 • 52.6%$850</t>
  </si>
  <si>
    <t>720. Intel Pentium G3258 • 52.6%$41</t>
  </si>
  <si>
    <t>719. Intel Pentium G2120 • 52.6%$52</t>
  </si>
  <si>
    <t>718. Intel Core i7-3687U • 52.6%—</t>
  </si>
  <si>
    <t>717. Intel Core i5-8265U • 52.7%—</t>
  </si>
  <si>
    <t>716. Intel Core i3-8145U • 52.8%—</t>
  </si>
  <si>
    <t>715. AMD Phenom II X4 840T • 52.9%—</t>
  </si>
  <si>
    <t>714. AMD Phenom II X6 1035T • 52.9%—</t>
  </si>
  <si>
    <t>713. AMD Athlon 3000G • 52.9%$64</t>
  </si>
  <si>
    <t>712. Intel Core i5-2435M • 52.9%—</t>
  </si>
  <si>
    <t>711. Intel Core i7-8550U • 53%—</t>
  </si>
  <si>
    <t>710. Intel Core i7-6650U • 53.1%—</t>
  </si>
  <si>
    <t>709. Intel Core i5-8250U • 53.1%—</t>
  </si>
  <si>
    <t>708. Intel Core i7-1065G7 • 53.2%—</t>
  </si>
  <si>
    <t>707. AMD Ryzen 5 3550H • 53.2%—</t>
  </si>
  <si>
    <t>706. Intel Core i7-3520M • 53.2%—</t>
  </si>
  <si>
    <t>705. Intel Core i3-2120T • 53.3%$60</t>
  </si>
  <si>
    <t>704. AMD A10-6790K APU (2013 D.Ri) • 53.3%—</t>
  </si>
  <si>
    <t>703. Intel Core i5-10210U • 53.4%—</t>
  </si>
  <si>
    <t>702. AMD Phenom II X6 1045T • 53.5%$165</t>
  </si>
  <si>
    <t>701. Intel Pentium G3420 • 53.5%$53</t>
  </si>
  <si>
    <t>700. AMD Athlon 200GE • 53.5%$71</t>
  </si>
  <si>
    <t>699. AMD FX-6100 • 53.5%$68</t>
  </si>
  <si>
    <t>698. Intel Pentium G2130 • 53.6%—</t>
  </si>
  <si>
    <t>697. Intel Core i7-2640M • 53.7%—</t>
  </si>
  <si>
    <t>696. Intel Core i5-6300HQ • 53.7%—</t>
  </si>
  <si>
    <t>695. Intel Core i7 Q 740 • 53.8%$190</t>
  </si>
  <si>
    <t>694. Intel Core i5-3360M • 53.9%$594</t>
  </si>
  <si>
    <t>693. AMD Phenom II X4 960T • 53.9%$469</t>
  </si>
  <si>
    <t>692. AMD Phenom II X4 B55 • 54%—</t>
  </si>
  <si>
    <t>691. AMD Phenom II X6 1055T • 54%$175</t>
  </si>
  <si>
    <t>690. AMD Phenom II X4 20 • 54.1%$59</t>
  </si>
  <si>
    <t>689. AMD Ryzen 7 3750H • 54.1%—</t>
  </si>
  <si>
    <t>688. Intel Core i7-7660U • 54.2%—</t>
  </si>
  <si>
    <t>687. Intel Xeon E5506 • 54.2%$53</t>
  </si>
  <si>
    <t>686. Intel Core i3-6157U • 54.4%—</t>
  </si>
  <si>
    <t>685. Intel Xeon X5470 • 54.5%—</t>
  </si>
  <si>
    <t>684. AMD Ryzen 3 3300U • 54.5%—</t>
  </si>
  <si>
    <t>683. Intel Core i3-3220T • 54.6%$120</t>
  </si>
  <si>
    <t>682. Intel Core i5-5257U • 54.6%—</t>
  </si>
  <si>
    <t>681. Intel Core i7-8565U • 54.7%—</t>
  </si>
  <si>
    <t>680. Intel Core i3-7130U • 54.9%—</t>
  </si>
  <si>
    <t>679. Intel Core i7-7560U • 54.9%—</t>
  </si>
  <si>
    <t>678. AMD Ryzen 3 2300U • 55%—</t>
  </si>
  <si>
    <t>677. Intel Core i3-4160 • 55.1%$120</t>
  </si>
  <si>
    <t>676. Intel Core i3-3240 • 55.1%—</t>
  </si>
  <si>
    <t>675. Intel Xeon E5507 • 55.2%—</t>
  </si>
  <si>
    <t>674. AMD FX-6300 • 55.2%$90</t>
  </si>
  <si>
    <t>673. Intel Core i7-2630QM • 55.2%$199</t>
  </si>
  <si>
    <t>672. Intel Core i3-4150 • 55.2%$48</t>
  </si>
  <si>
    <t>671. Intel Core i3-6100 • 55.4%$40</t>
  </si>
  <si>
    <t>670. Intel Core i5-3380M • 55.4%—</t>
  </si>
  <si>
    <t>669. AMD FX-6120 Six-Core • 55.4%—</t>
  </si>
  <si>
    <t>668. Intel Core i5-1035G4 • 55.5%—</t>
  </si>
  <si>
    <t>667. Intel Celeron G5900 • 55.5%$40</t>
  </si>
  <si>
    <t>666. AMD FX-4170 Quad-Core • 55.6%$81</t>
  </si>
  <si>
    <t>665. Intel Core i5-3470T • 55.8%$130</t>
  </si>
  <si>
    <t>664. AMD Phenom II X4 B60 • 55.8%—</t>
  </si>
  <si>
    <t>663. AMD Phenom II X6 1075T • 55.9%$254</t>
  </si>
  <si>
    <t>662. Intel Celeron G5920 • 55.9%$43</t>
  </si>
  <si>
    <t>661. Intel Core i5-6260U • 55.9%—</t>
  </si>
  <si>
    <t>660. Intel Core i7-3540M • 56%$120</t>
  </si>
  <si>
    <t>659. Intel Core i7-4600M • 56%—</t>
  </si>
  <si>
    <t>658. Intel Pentium G3450 • 56%—</t>
  </si>
  <si>
    <t>657. Intel Core i7 Q 840 • 56.1%$85</t>
  </si>
  <si>
    <t>656. Intel Core i7-5650U • 56.1%—</t>
  </si>
  <si>
    <t>655. Intel Core i3-4130T • 56.2%$60</t>
  </si>
  <si>
    <t>654. Intel Celeron G3950 • 56.2%$130</t>
  </si>
  <si>
    <t>653. Intel Core i5-4258U • 56.3%—</t>
  </si>
  <si>
    <t>652. Intel Pentium G4500 • 56.3%$37</t>
  </si>
  <si>
    <t>651. Intel Xeon E5-2609 0 • 56.3%—</t>
  </si>
  <si>
    <t>650. Intel Core i7-2670QM • 56.3%$200</t>
  </si>
  <si>
    <t>649. AMD Phenom II X4 970 • 56.3%—</t>
  </si>
  <si>
    <t>648. AMD FX-8120 • 56.4%—</t>
  </si>
  <si>
    <t>647. Intel Core i7-10510U • 56.4%—</t>
  </si>
  <si>
    <t>646. Intel Core i3-6167U • 56.5%—</t>
  </si>
  <si>
    <t>645. Intel Core i5-7300HQ • 56.5%—</t>
  </si>
  <si>
    <t>644. Intel Pentium G3430 • 56.5%$54</t>
  </si>
  <si>
    <t>643. Intel Core i7-10510Y • 56.5%—</t>
  </si>
  <si>
    <t>642. Intel Core i7 X 920 • 56.6%$90</t>
  </si>
  <si>
    <t>641. Intel Core2 Extreme X9770 • 56.8%—</t>
  </si>
  <si>
    <t>640. Intel Core i3-4170 • 56.9%$59</t>
  </si>
  <si>
    <t>639. Intel Core i5-10210Y • 57%—</t>
  </si>
  <si>
    <t>638. Intel Core i5-4200H • 57%—</t>
  </si>
  <si>
    <t>638. AMD Ryzen 3 1200 • 57%$100</t>
  </si>
  <si>
    <t>636. Intel Core i3-7100 • 57%$70</t>
  </si>
  <si>
    <t>635. AMD Phenom II X6 1090T • 57%$240</t>
  </si>
  <si>
    <t>634. AMD Phenom II X4 975 • 57%—</t>
  </si>
  <si>
    <t>633. Intel Pentium G3440 • 57.1%$54</t>
  </si>
  <si>
    <t>632. Intel Celeron G6900 • 57.1%—</t>
  </si>
  <si>
    <t>631. Intel Core i3-3210 • 57.2%$70</t>
  </si>
  <si>
    <t>630. AMD FX-4350 • 57.3%$57</t>
  </si>
  <si>
    <t>629. Intel Pentium G4560 • 57.3%$31</t>
  </si>
  <si>
    <t>628. Intel Core i5-8365U • 57.3%—</t>
  </si>
  <si>
    <t>627. Intel Core i7-6567U • 57.4%—</t>
  </si>
  <si>
    <t>626. Intel Core i7-2635QM • 57.4%—</t>
  </si>
  <si>
    <t>625. Intel Core i3-2130 • 57.5%$50</t>
  </si>
  <si>
    <t>624. AMD Athlon II X4 555 • 57.5%—</t>
  </si>
  <si>
    <t>623. Intel Xeon E5-2620 0 • 57.5%$77</t>
  </si>
  <si>
    <t>622. Intel Pentium G3460 • 57.6%$49</t>
  </si>
  <si>
    <t>621. AMD FX-8300 • 57.6%$168</t>
  </si>
  <si>
    <t>620. Intel Core i3-6100T • 57.6%$108</t>
  </si>
  <si>
    <t>619. Intel Core i7-2720QM • 57.7%$85</t>
  </si>
  <si>
    <t>618. Intel Core i5-4570T • 57.7%—</t>
  </si>
  <si>
    <t>617. AMD Athlon 220GE • 57.7%$125</t>
  </si>
  <si>
    <t>616. Intel Core i5-1035G7 • 57.7%—</t>
  </si>
  <si>
    <t>615. Intel Core i7-4558U • 57.7%—</t>
  </si>
  <si>
    <t>614. AMD FX-8320E • 57.8%$87</t>
  </si>
  <si>
    <t>613. Intel Core i7-4720HQ • 57.8%—</t>
  </si>
  <si>
    <t>612. Intel Core i7-4710HQ • 57.9%—</t>
  </si>
  <si>
    <t>611. Intel Core i5-5287U • 58%—</t>
  </si>
  <si>
    <t>610. AMD Phenom II X4 980 • 58%—</t>
  </si>
  <si>
    <t>609. Intel Core i7-2675QM • 58%—</t>
  </si>
  <si>
    <t>608. AMD Phenom II X4 B65 • 58.1%—</t>
  </si>
  <si>
    <t>607. Intel Core i7-4610M • 58.3%—</t>
  </si>
  <si>
    <t>606. AMD FX-6200 Six-Core • 58.5%$40</t>
  </si>
  <si>
    <t>605. Intel Core i3-2105 • 58.5%$60</t>
  </si>
  <si>
    <t>604. AMD FX-8320 • 58.5%$129</t>
  </si>
  <si>
    <t>603. Intel Core i7-2820QM • 58.5%$230</t>
  </si>
  <si>
    <t>602. Intel Core i3-3225 • 58.5%$325</t>
  </si>
  <si>
    <t>601. AMD FX-8150 • 58.6%$770</t>
  </si>
  <si>
    <t>600. Intel Core X 920 • 58.6%$90</t>
  </si>
  <si>
    <t>599. Intel Core i7-4700MQ • 58.6%$209</t>
  </si>
  <si>
    <t>598. AMD Phenom II X6 1100T • 58.6%$340</t>
  </si>
  <si>
    <t>597. Intel Core i7-6700HQ • 58.7%—</t>
  </si>
  <si>
    <t>596. Intel Core i3-3250 • 58.7%—</t>
  </si>
  <si>
    <t>595. AMD Athlon 240GE • 59.1%$91</t>
  </si>
  <si>
    <t>594. Intel Pentium G3470 • 59.1%$49</t>
  </si>
  <si>
    <t>593. Intel Xeon E5520 • 59.1%—</t>
  </si>
  <si>
    <t>592. Intel Core i3-7167U • 59.2%—</t>
  </si>
  <si>
    <t>591. AMD FX-6350 Six-Core • 59.2%$100</t>
  </si>
  <si>
    <t>590. Intel Xeon E5-2630 0 • 59.3%—</t>
  </si>
  <si>
    <t>589. Intel Xeon E5620 • 59.4%—</t>
  </si>
  <si>
    <t>588. Intel Xeon L5520 • 59.5%$80</t>
  </si>
  <si>
    <t>587. Intel Core i7-8665U • 59.6%—</t>
  </si>
  <si>
    <t>586. AMD FX-8310 • 59.6%—</t>
  </si>
  <si>
    <t>585. Intel Core i7-5550U • 59.7%—</t>
  </si>
  <si>
    <t>584. Intel Core i7-4710MQ • 59.7%$54</t>
  </si>
  <si>
    <t>583. Intel Xeon E5-2620 v2 • 59.9%—</t>
  </si>
  <si>
    <t>583. Intel Xeon E5-1603 0 • 59.9%—</t>
  </si>
  <si>
    <t>581. AMD FX-8370E • 59.9%$471</t>
  </si>
  <si>
    <t>580. Intel Core i7-2760QM • 59.9%$130</t>
  </si>
  <si>
    <t>579. Intel Core i7-6820HQ • 60.1%—</t>
  </si>
  <si>
    <t>578. Intel Pentium G4520 • 60.1%$114</t>
  </si>
  <si>
    <t>577. Intel Pentium G4560T • 60.2%—</t>
  </si>
  <si>
    <t>576. Intel Core i3-2125 • 60.3%$152</t>
  </si>
  <si>
    <t>575. Intel Core i5-2400S • 60.4%$70</t>
  </si>
  <si>
    <t>574. Intel Core i7 X 940 • 60.4%$79</t>
  </si>
  <si>
    <t>573. Intel Core i7-3612QM • 60.5%—</t>
  </si>
  <si>
    <t>572. AMD Ryzen 3 2200G • 60.5%$104</t>
  </si>
  <si>
    <t>571. Intel Core i3-7100T • 60.5%—</t>
  </si>
  <si>
    <t>570. Intel Core i5-2400 • 60.6%$250</t>
  </si>
  <si>
    <t>569. Intel Core i7-5557U • 60.6%—</t>
  </si>
  <si>
    <t>568. Intel Core i7-3632QM • 60.7%—</t>
  </si>
  <si>
    <t>567. Intel Core i7-4712HQ • 60.7%—</t>
  </si>
  <si>
    <t>566. AMD FX-8350 • 60.8%$130</t>
  </si>
  <si>
    <t>565. Intel Core i7-3630QM • 60.8%$420</t>
  </si>
  <si>
    <t>564. Intel Core i5-6400 • 60.8%$100</t>
  </si>
  <si>
    <t>563. Intel Core i7-4702MQ • 61%—</t>
  </si>
  <si>
    <t>562. AMD Ryzen 5 1400 • 61%$87</t>
  </si>
  <si>
    <t>561. Intel Xeon E5530 • 61.1%—</t>
  </si>
  <si>
    <t>560. Intel Core i5-3330 • 61.3%—</t>
  </si>
  <si>
    <t>559. Intel Xeon X3430 • 61.3%—</t>
  </si>
  <si>
    <t>558. Intel Core i5-4440 • 61.3%$132</t>
  </si>
  <si>
    <t>557. Intel Core i5-750 • 61.5%$75</t>
  </si>
  <si>
    <t>556. Intel Core i5-7260U • 61.5%—</t>
  </si>
  <si>
    <t>555. AMD Ryzen 3 5400U • 61.6%—</t>
  </si>
  <si>
    <t>554. Intel Core i7-920 • 61.6%$90</t>
  </si>
  <si>
    <t>553. Intel Core i7-4810MQ • 61.7%$400</t>
  </si>
  <si>
    <t>552. Intel Core i7-2860QM • 61.7%$469</t>
  </si>
  <si>
    <t>551. Intel Core i7-4702HQ • 61.8%—</t>
  </si>
  <si>
    <t>550. Intel Core i3-4330 • 61.9%$140</t>
  </si>
  <si>
    <t>549. Intel Core i7-4700HQ • 61.9%$370</t>
  </si>
  <si>
    <t>548. Intel Core i3-6098P • 62%—</t>
  </si>
  <si>
    <t>547. Intel Core i7-3610QM • 62%$300</t>
  </si>
  <si>
    <t>546. Intel Core i7-7700HQ • 62%—</t>
  </si>
  <si>
    <t>545. Intel Pentium Gold G5400 • 62.1%$50</t>
  </si>
  <si>
    <t>544. Intel Core i7-3635QM • 62.1%—</t>
  </si>
  <si>
    <t>543. AMD FX-8370 • 62.1%$175</t>
  </si>
  <si>
    <t>542. Intel Core i5-4460 • 62.1%$194</t>
  </si>
  <si>
    <t>541. Intel Core i7-2920XM • 62.2%—</t>
  </si>
  <si>
    <t>540. Intel Core i7-3615QM • 62.4%—</t>
  </si>
  <si>
    <t>539. Intel Core i5-4570 • 62.4%$99</t>
  </si>
  <si>
    <t>538. AMD FX-9370 • 62.5%$187</t>
  </si>
  <si>
    <t>537. AMD Ryzen 5 2400G • 62.5%$135</t>
  </si>
  <si>
    <t>536. Intel Pentium G5500T • 62.6%—</t>
  </si>
  <si>
    <t>535. AMD Ryzen 3 3200G • 62.7%$75</t>
  </si>
  <si>
    <t>534. Intel Core i5-10310U • 62.8%—</t>
  </si>
  <si>
    <t>533. Intel Core i5-2500 • 62.9%—</t>
  </si>
  <si>
    <t>532. Intel Pentium G4600 • 62.9%$27</t>
  </si>
  <si>
    <t>531. Intel Core i7-7820HQ • 63%—</t>
  </si>
  <si>
    <t>530. AMD FX-9590 • 63.1%$298</t>
  </si>
  <si>
    <t>529. Intel Xeon W3520 • 63.1%$230</t>
  </si>
  <si>
    <t>528. Intel Core i5-3470 • 63.1%$69</t>
  </si>
  <si>
    <t>527. Intel Xeon E5540 • 63.1%—</t>
  </si>
  <si>
    <t>526. Intel Core i7-4800MQ • 63.3%$150</t>
  </si>
  <si>
    <t>525. Intel Core i7-4750HQ • 63.4%—</t>
  </si>
  <si>
    <t>524. Intel Core i5-4590 • 63.5%$188</t>
  </si>
  <si>
    <t>523. Intel Pentium G5400T • 63.5%$144</t>
  </si>
  <si>
    <t>522. Intel Core i5-7400 • 63.5%$110</t>
  </si>
  <si>
    <t>521. Intel Core i5-6500 • 63.6%$73</t>
  </si>
  <si>
    <t>520. Intel Core i5 760 • 63.6%$100</t>
  </si>
  <si>
    <t>519. Intel Core i7-7567U • 63.9%—</t>
  </si>
  <si>
    <t>518. Intel Core i5-2405S • 63.9%—</t>
  </si>
  <si>
    <t>517. Intel Core i5-2320 • 63.9%$250</t>
  </si>
  <si>
    <t>516. Intel Core i7 930 • 64%$249</t>
  </si>
  <si>
    <t>515. Intel Core i7-4770HQ • 64%—</t>
  </si>
  <si>
    <t>514. Intel Core i5-2300 • 64%—</t>
  </si>
  <si>
    <t>513. AMD Ryzen 5 5500U • 64.1%—</t>
  </si>
  <si>
    <t>512. Intel Core i5-3330S • 64.1%—</t>
  </si>
  <si>
    <t>511. AMD Ryzen 7 2800H • 64.1%—</t>
  </si>
  <si>
    <t>510. Intel Core i7 860 • 64.2%$339</t>
  </si>
  <si>
    <t>509. Intel Core i5-2500S • 64.3%—</t>
  </si>
  <si>
    <t>508. Intel Core i7-3740QM • 64.4%$218</t>
  </si>
  <si>
    <t>507. Intel Core i3-4340 • 64.5%$60</t>
  </si>
  <si>
    <t>506. Intel Xeon W3530 • 64.6%$290</t>
  </si>
  <si>
    <t>505. Intel Core i7-2960XM • 64.6%—</t>
  </si>
  <si>
    <t>504. Intel Core i3-4360 • 64.7%$77</t>
  </si>
  <si>
    <t>503. Intel Core i5-8300H • 64.7%—</t>
  </si>
  <si>
    <t>502. Intel Core i5-2310 • 64.8%$90</t>
  </si>
  <si>
    <t>501. Intel Core i7-3720QM • 64.8%$100</t>
  </si>
  <si>
    <t>500. Intel Core i5-9300H • 65%—</t>
  </si>
  <si>
    <t>499. Intel Core i3-8109U • 65%—</t>
  </si>
  <si>
    <t>498. Intel Core i5-3570 • 65.1%—</t>
  </si>
  <si>
    <t>497. Intel Core i5-4430 • 65.2%$124</t>
  </si>
  <si>
    <t>496. AMD Ryzen 5 2600H • 65.2%—</t>
  </si>
  <si>
    <t>495. Intel Core i5-4570R • 65.2%—</t>
  </si>
  <si>
    <t>494. Intel Xeon X3440 • 65.2%—</t>
  </si>
  <si>
    <t>493. Intel Core i3-6300T • 65.2%$90</t>
  </si>
  <si>
    <t>492. Intel Core i5-3350P • 65.3%$60</t>
  </si>
  <si>
    <t>492. Intel Core i5-7400T • 65.3%—</t>
  </si>
  <si>
    <t>490. Intel Core i5-3470S • 65.3%—</t>
  </si>
  <si>
    <t>489. Intel Core i7-1160G7 • 65.4%—</t>
  </si>
  <si>
    <t>488. AMD Ryzen 3 1300X • 65.4%$102</t>
  </si>
  <si>
    <t>487. Intel Core i7 940 • 65.5%$79</t>
  </si>
  <si>
    <t>486. Intel Xeon W3550 • 65.8%—</t>
  </si>
  <si>
    <t>485. Intel Core i3-4370 • 65.8%$60</t>
  </si>
  <si>
    <t>484. AMD Ryzen 5 5600U • 65.8%—</t>
  </si>
  <si>
    <t>483. Intel Core i7-950 • 65.9%$100</t>
  </si>
  <si>
    <t>482. Intel Core i5-2500K • 65.9%$246</t>
  </si>
  <si>
    <t>481. Intel Core i3-4350 • 65.9%$73</t>
  </si>
  <si>
    <t>480. Intel Xeon X3450 • 66%—</t>
  </si>
  <si>
    <t>479. Intel Core i7-4850HQ • 66%—</t>
  </si>
  <si>
    <t>478. Intel Core i7-3840QM • 66.1%$549</t>
  </si>
  <si>
    <t>477. Intel Core i7 870 • 66.1%$100</t>
  </si>
  <si>
    <t>476. Intel Core i5-3340 • 66.1%$278</t>
  </si>
  <si>
    <t>475. Intel Core i5-4460S • 66.1%—</t>
  </si>
  <si>
    <t>474. Intel Core i5-4570S • 66.2%—</t>
  </si>
  <si>
    <t>473. Intel Core i7-1165G7 • 66.2%—</t>
  </si>
  <si>
    <t>472. Intel Core i5-3450 • 66.3%$69</t>
  </si>
  <si>
    <t>471. Intel Core i7-4722HQ • 66.3%—</t>
  </si>
  <si>
    <t>470. Intel Core i5-1130G7 • 66.3%—</t>
  </si>
  <si>
    <t>469. Intel Core i7-3820QM • 66.3%$275</t>
  </si>
  <si>
    <t>468. Intel Core i5-7500T • 66.3%—</t>
  </si>
  <si>
    <t>467. AMD Ryzen 5 1500X • 66.4%$131</t>
  </si>
  <si>
    <t>466. Intel Core i5-4670 • 66.5%$54</t>
  </si>
  <si>
    <t>465. Intel Core i3-6300 • 66.7%$44</t>
  </si>
  <si>
    <t>464. Intel Pentium G4620 • 66.7%$111</t>
  </si>
  <si>
    <t>463. Intel Core i5-7500 • 66.8%$89</t>
  </si>
  <si>
    <t>462. Intel Core i3-7300T • 66.8%—</t>
  </si>
  <si>
    <t>461. Intel Core i7-2600S • 67%$235</t>
  </si>
  <si>
    <t>460. Intel Xeon W3565 • 67%—</t>
  </si>
  <si>
    <t>459. Intel Xeon E5-2670 v2 • 67%—</t>
  </si>
  <si>
    <t>458. Intel Core i5-4690 • 67.1%$52</t>
  </si>
  <si>
    <t>457. AMD Ryzen 7 5700U • 67.1%—</t>
  </si>
  <si>
    <t>456. Intel Core i7-2600 • 67.1%$197</t>
  </si>
  <si>
    <t>455. Intel Core i7-1185G7 • 67.1%—</t>
  </si>
  <si>
    <t>455. Intel Core i5-4590S • 67.1%$79</t>
  </si>
  <si>
    <t>453. Intel Core i7-4910MQ • 67.3%$110</t>
  </si>
  <si>
    <t>452. Intel Xeon E5-2670 • 67.3%$53</t>
  </si>
  <si>
    <t>451. Intel Xeon L5639 • 67.5%$614</t>
  </si>
  <si>
    <t>450. Intel Core i5-6600 • 67.6%$133</t>
  </si>
  <si>
    <t>449. Intel Core i5-3570K • 67.6%$136</t>
  </si>
  <si>
    <t>448. Intel Core i7-4900MQ • 67.6%$110</t>
  </si>
  <si>
    <t>447. Intel Core i7 960 • 67.6%$299</t>
  </si>
  <si>
    <t>446. Intel Xeon X3460 • 67.7%—</t>
  </si>
  <si>
    <t>445. AMD Ryzen 9 4900U • 67.8%—</t>
  </si>
  <si>
    <t>444. Intel Xeon E31220 • 67.9%$305</t>
  </si>
  <si>
    <t>443. Intel Core i5-4670K • 68%$64</t>
  </si>
  <si>
    <t>442. Intel Core i7-4960HQ • 68%—</t>
  </si>
  <si>
    <t>441. AMD Ryzen 7 5800U • 68%—</t>
  </si>
  <si>
    <t>440. AMD Ryzen 3 4300U • 68%—</t>
  </si>
  <si>
    <t>439. Intel Core i7-10710U • 68%—</t>
  </si>
  <si>
    <t>438. Intel Pentium Gold G7400 • 68.1%—</t>
  </si>
  <si>
    <t>437. Intel Xeon X5560 • 68.1%—</t>
  </si>
  <si>
    <t>436. AMD Ryzen 5 3400G • 68.1%$118</t>
  </si>
  <si>
    <t>435. Intel Core i7-3920XM • 68.2%—</t>
  </si>
  <si>
    <t>434. Intel Pentium Gold G6400 • 68.4%—</t>
  </si>
  <si>
    <t>433. Intel Xeon E5-2630 v3 • 68.5%—</t>
  </si>
  <si>
    <t>432. Intel Core i5-3475S • 68.5%—</t>
  </si>
  <si>
    <t>431. Intel Core i3-7101E • 68.6%—</t>
  </si>
  <si>
    <t>430. Intel Xeon E31225 • 68.6%—</t>
  </si>
  <si>
    <t>429. Intel Core i5-3550 • 68.6%$335</t>
  </si>
  <si>
    <t>428. Intel Xeon E5-2643 0 • 68.7%$1,040</t>
  </si>
  <si>
    <t>427. Intel Xeon X3470 • 68.7%—</t>
  </si>
  <si>
    <t>426. Intel Core i5-1135G7 • 68.7%—</t>
  </si>
  <si>
    <t>425. Intel Core i5-1145G7 • 68.8%—</t>
  </si>
  <si>
    <t>424. Intel Core i7-6820HK • 68.8%—</t>
  </si>
  <si>
    <t>423. Intel Core i7-5700HQ • 68.8%—</t>
  </si>
  <si>
    <t>422. Intel Core i5-3450S • 68.9%$130</t>
  </si>
  <si>
    <t>421. Intel Core i7-3770 • 69%$297</t>
  </si>
  <si>
    <t>420. AMD Ryzen 7 1700 • 69%$195</t>
  </si>
  <si>
    <t>419. Intel Xeon E3-1225 v3 • 69.1%$170</t>
  </si>
  <si>
    <t>418. Intel Core i7-4930MX • 69.1%—</t>
  </si>
  <si>
    <t>417. Intel Pentium Gold G5500 • 69.1%$66</t>
  </si>
  <si>
    <t>416. Intel Xeon X5570 • 69.2%$70</t>
  </si>
  <si>
    <t>415. Intel Core i7-3770S • 69.3%$75</t>
  </si>
  <si>
    <t>414. Intel Core i7-4940MX • 69.3%—</t>
  </si>
  <si>
    <t>413. Intel Xeon E3-1220 v3 • 69.4%$106</t>
  </si>
  <si>
    <t>412. Intel Xeon E31230 • 69.4%—</t>
  </si>
  <si>
    <t>411. Intel Core i7-1195G7 • 69.4%—</t>
  </si>
  <si>
    <t>410. Intel Core i3-6320 • 69.4%$130</t>
  </si>
  <si>
    <t>409. Intel Xeon E3-1220 V2 • 69.5%$305</t>
  </si>
  <si>
    <t>408. Intel Core i7-6920HQ • 69.5%—</t>
  </si>
  <si>
    <t>407. Intel Core i7-3820 • 69.5%—</t>
  </si>
  <si>
    <t>406. Intel Core i5-4690K • 69.6%$54</t>
  </si>
  <si>
    <t>405. AMD Ryzen 5 4600HS • 69.6%—</t>
  </si>
  <si>
    <t>404. Intel Pentium Gold G5600 • 69.6%$67</t>
  </si>
  <si>
    <t>403. Intel Core i7-3940XM • 69.6%$344</t>
  </si>
  <si>
    <t>402. Intel Xeon E5-1620 0 • 69.7%$345</t>
  </si>
  <si>
    <t>401. Intel Xeon E3-1225 V2 • 69.8%$200</t>
  </si>
  <si>
    <t>400. Intel Core i7-6700T • 69.9%—</t>
  </si>
  <si>
    <t>399. Intel Core i3-7300 • 70%$97</t>
  </si>
  <si>
    <t>398. Intel Xeon E3-1505M v6 • 70.1%—</t>
  </si>
  <si>
    <t>397. Intel Xeon X5650 • 70.1%—</t>
  </si>
  <si>
    <t>396. AMD Ryzen 5 4600H • 70.1%—</t>
  </si>
  <si>
    <t>395. Intel Core i7-8750H • 70.1%—</t>
  </si>
  <si>
    <t>394. AMD Ryzen 5 1600 • 70.2%$110</t>
  </si>
  <si>
    <t>393. Intel Core i7-4770T • 70.3%$380</t>
  </si>
  <si>
    <t>392. Intel Xeon E3-1240 • 70.3%—</t>
  </si>
  <si>
    <t>391. Intel Core i7 K 875 • 70.4%$200</t>
  </si>
  <si>
    <t>390. Intel Xeon E3-1230 V2 • 70.5%$266</t>
  </si>
  <si>
    <t>389. Intel Core i7-4770 • 70.5%$75</t>
  </si>
  <si>
    <t>388. Intel Core i7-2600K • 70.6%$319</t>
  </si>
  <si>
    <t>387. Intel Core i7 880 • 70.6%—</t>
  </si>
  <si>
    <t>386. Intel Core i3-8100 • 70.6%$110</t>
  </si>
  <si>
    <t>385. Intel Core i7-8850H • 70.7%—</t>
  </si>
  <si>
    <t>384. Intel Xeon E31270 • 70.7%—</t>
  </si>
  <si>
    <t>383. Intel Xeon X5667 • 70.8%—</t>
  </si>
  <si>
    <t>382. Intel Core i5-11300H • 70.8%—</t>
  </si>
  <si>
    <t>381. Intel Core i5-2450P • 70.9%$262</t>
  </si>
  <si>
    <t>380. Intel Core i7-4790T • 70.9%—</t>
  </si>
  <si>
    <t>379. Intel Xeon E5-1620 v2 • 71%$345</t>
  </si>
  <si>
    <t>378. AMD Ryzen 7 1700X • 71%$225</t>
  </si>
  <si>
    <t>377. Intel Core i3-8100T • 71.1%—</t>
  </si>
  <si>
    <t>376. Intel Pentium Gold G6500 • 71.2%—</t>
  </si>
  <si>
    <t>375. Intel Core i7-4770S • 71.2%$102</t>
  </si>
  <si>
    <t>374. Intel Xeon E3-1265L v3 • 71.3%—</t>
  </si>
  <si>
    <t>373. Intel Xeon X5660 • 71.3%—</t>
  </si>
  <si>
    <t>372. Intel Xeon E3-1226 v3 • 71.3%$256</t>
  </si>
  <si>
    <t>371. Intel Core i7-7920HQ • 71.4%—</t>
  </si>
  <si>
    <t>370. Intel Xeon E3-1240 V2 • 71.4%$345</t>
  </si>
  <si>
    <t>369. Intel Core i7-4790 • 71.4%$135</t>
  </si>
  <si>
    <t>368. AMD Ryzen 5 4500U • 71.4%—</t>
  </si>
  <si>
    <t>367. Intel Xeon E5-2690 v2 • 71.4%$162</t>
  </si>
  <si>
    <t>366. Intel Xeon E3-1245 v3 • 71.5%$245</t>
  </si>
  <si>
    <t>365. Intel Core i3-7350K • 71.5%$73</t>
  </si>
  <si>
    <t>364. AMD Ryzen 9 4900HS • 71.5%—</t>
  </si>
  <si>
    <t>363. Intel Core i7-7700T • 71.7%—</t>
  </si>
  <si>
    <t>362. Intel Core i7-7820HK • 71.7%—</t>
  </si>
  <si>
    <t>361. Intel Core i7-4790S • 71.8%$60</t>
  </si>
  <si>
    <t>360. AMD Ryzen 7 1800X • 71.8%$60</t>
  </si>
  <si>
    <t>359. Intel Core i7-4820K • 71.8%$110</t>
  </si>
  <si>
    <t>358. AMD Ryzen 5 1600AF • 72%$109</t>
  </si>
  <si>
    <t>357. AMD Ryzen 7 4800HS • 72%—</t>
  </si>
  <si>
    <t>356. Intel Core i5-7600 • 72%$89</t>
  </si>
  <si>
    <t>355. Intel Xeon E3-1240 v3 • 72.2%$203</t>
  </si>
  <si>
    <t>354. Intel Core i7-6700 • 72.3%$180</t>
  </si>
  <si>
    <t>353. Intel Core i5-6600K • 72.4%$111</t>
  </si>
  <si>
    <t>352. Intel Core i7 975 • 72.4%$550</t>
  </si>
  <si>
    <t>351. Intel Core i7-3770K • 72.4%$175</t>
  </si>
  <si>
    <t>350. Intel Core i5-4670S • 72.4%—</t>
  </si>
  <si>
    <t>349. Intel Core i7-8705G • 72.5%—</t>
  </si>
  <si>
    <t>348. AMD Ryzen 5 2500X • 72.6%—</t>
  </si>
  <si>
    <t>347. Intel Xeon E3-1245 V2 • 72.6%$368</t>
  </si>
  <si>
    <t>346. Intel Xeon E5-1650 0 • 72.7%$238</t>
  </si>
  <si>
    <t>345. Intel Xeon W3570 • 72.7%$94</t>
  </si>
  <si>
    <t>344. Intel Xeon E3-1270 V2 • 72.7%—</t>
  </si>
  <si>
    <t>343. Intel Xeon E3-1230 v3 • 72.8%$217</t>
  </si>
  <si>
    <t>342. Intel Core i5-6600T • 72.9%—</t>
  </si>
  <si>
    <t>341. AMD Ryzen 7 5800HS • 72.9%—</t>
  </si>
  <si>
    <t>340. Intel Core i5-8305G • 72.9%—</t>
  </si>
  <si>
    <t>339. Intel Core i5-8500T • 73%—</t>
  </si>
  <si>
    <t>338. AMD Ryzen 5 5600H • 73%—</t>
  </si>
  <si>
    <t>337. Intel Core i7-2700K • 73%$82</t>
  </si>
  <si>
    <t>336. Intel Xeon E3-1246 v3 • 73%$200</t>
  </si>
  <si>
    <t>335. Intel Core i5-10200H • 73.1%—</t>
  </si>
  <si>
    <t>334. Intel Core i5-8259U • 73.1%—</t>
  </si>
  <si>
    <t>333. Intel Core i3-7320 • 73.2%$73</t>
  </si>
  <si>
    <t>332. Intel Core i7-9750H • 73.3%—</t>
  </si>
  <si>
    <t>331. Intel Xeon E3-1231 v3 • 73.3%$209</t>
  </si>
  <si>
    <t>330. AMD Ryzen 3 4100 • 73.3%—</t>
  </si>
  <si>
    <t>329. AMD Ryzen 5 2600 • 73.3%$125</t>
  </si>
  <si>
    <t>328. Intel Core i7 970 • 73.4%$1,141</t>
  </si>
  <si>
    <t>327. Intel Xeon E3-1220 v5 • 73.4%—</t>
  </si>
  <si>
    <t>326. Intel Core i7-4771 • 73.5%$129</t>
  </si>
  <si>
    <t>325. Intel Core i7-4770K • 73.6%$120</t>
  </si>
  <si>
    <t>324. AMD Ryzen 5 1600X • 73.7%$125</t>
  </si>
  <si>
    <t>323. AMD Ryzen 7 2700 • 73.8%$185</t>
  </si>
  <si>
    <t>322. Intel Core i5-2550K • 73.9%$119</t>
  </si>
  <si>
    <t>321. AMD Ryzen 7 4800H • 73.9%—</t>
  </si>
  <si>
    <t>320. Intel Core i7-11370H • 74%—</t>
  </si>
  <si>
    <t>319. AMD Ryzen 7 6800HS • 74%—</t>
  </si>
  <si>
    <t>318. AMD Ryzen 5 2600X • 74%$195</t>
  </si>
  <si>
    <t>317. Intel Xeon E5-2687W 0 • 74.2%$136</t>
  </si>
  <si>
    <t>316. Intel Xeon E3-1275 V2 • 74.2%$400</t>
  </si>
  <si>
    <t>315. Intel Core i5-8279U • 74.2%—</t>
  </si>
  <si>
    <t>314. AMD Ryzen 9 4900H • 74.3%—</t>
  </si>
  <si>
    <t>313. Intel Core i5-10300H • 74.3%—</t>
  </si>
  <si>
    <t>312. Intel Core i7-3930K • 74.4%$250</t>
  </si>
  <si>
    <t>311. Intel Core i9-8950HK • 74.5%—</t>
  </si>
  <si>
    <t>310. Intel Xeon E3-1241 v3 • 74.5%$209</t>
  </si>
  <si>
    <t>309. AMD Ryzen 3 3100 • 74.6%—</t>
  </si>
  <si>
    <t>308. AMD Ryzen 5 7640HS • 74.6%—</t>
  </si>
  <si>
    <t>307. Intel Core i5-8400T • 74.7%$70</t>
  </si>
  <si>
    <t>306. AMD Ryzen 5 4600U • 74.7%—</t>
  </si>
  <si>
    <t>305. Intel Xeon X5690 • 74.7%—</t>
  </si>
  <si>
    <t>304. Intel Pentium Gold G6600 • 75%—</t>
  </si>
  <si>
    <t>303. AMD Ryzen 7 5800H • 75.1%—</t>
  </si>
  <si>
    <t>302. Intel Core i5-7600T • 75.1%—</t>
  </si>
  <si>
    <t>301. AMD Ryzen 7 4700U • 75.2%—</t>
  </si>
  <si>
    <t>300. Intel Core i7 980 • 75.2%$148</t>
  </si>
  <si>
    <t>299. Intel Xeon E3-1270 v3 • 75.2%—</t>
  </si>
  <si>
    <t>298. Intel Xeon W3680 • 75.3%$180</t>
  </si>
  <si>
    <t>297. AMD Ryzen 5 4500 • 75.5%—</t>
  </si>
  <si>
    <t>296. AMD Ryzen 7 2700X • 75.7%$210</t>
  </si>
  <si>
    <t>295. Intel Core i5-7600K • 75.8%$210</t>
  </si>
  <si>
    <t>294. Intel Core i7-1355U • 75.8%—</t>
  </si>
  <si>
    <t>293. AMD Ryzen 9 6900HS • 75.8%—</t>
  </si>
  <si>
    <t>292. AMD Ryzen 9 5900HS • 75.9%—</t>
  </si>
  <si>
    <t>291. Intel Xeon E3-1271 v3 • 75.9%—</t>
  </si>
  <si>
    <t>290. Intel Core i7 X 980 • 76%$148</t>
  </si>
  <si>
    <t>289. Intel Xeon E5-1650 v2 • 76%$635</t>
  </si>
  <si>
    <t>288. Intel Core i5-1335U • 76.1%—</t>
  </si>
  <si>
    <t>287. Intel Core i7-7700 • 76.2%$167</t>
  </si>
  <si>
    <t>286. AMD Ryzen TR 1900X • 76.3%$110</t>
  </si>
  <si>
    <t>285. Intel Core i5-8400H • 76.6%—</t>
  </si>
  <si>
    <t>284. Intel Xeon E3-1230 v5 • 76.6%—</t>
  </si>
  <si>
    <t>283. AMD Ryzen 5 6600H • 76.7%—</t>
  </si>
  <si>
    <t>282. AMD Ryzen TR 1950X • 76.7%$570</t>
  </si>
  <si>
    <t>281. Intel Core i7-10750H • 76.8%—</t>
  </si>
  <si>
    <t>280. Intel Xeon E5-1650 v3 • 76.8%—</t>
  </si>
  <si>
    <t>279. Intel Core i7-5820K • 76.8%$130</t>
  </si>
  <si>
    <t>278. Intel Xeon W3690 • 76.9%$990</t>
  </si>
  <si>
    <t>277. Intel Core i7-4930K • 76.9%$105</t>
  </si>
  <si>
    <t>276. AMD Ryzen 3 5300G • 77%—</t>
  </si>
  <si>
    <t>275. Intel Core i7-9850H • 77.1%—</t>
  </si>
  <si>
    <t>274. Intel Xeon E3-1276 v3 • 77.1%$300</t>
  </si>
  <si>
    <t>273. Intel Xeon E3-1275 v3 • 77.2%—</t>
  </si>
  <si>
    <t>272. Intel Core i3-10100T • 77.2%—</t>
  </si>
  <si>
    <t>271. Intel Core i7-8559U • 77.5%—</t>
  </si>
  <si>
    <t>270. AMD Ryzen TR 1920X • 77.6%$800</t>
  </si>
  <si>
    <t>269. Intel Core i7 X 990 • 77.7%$499</t>
  </si>
  <si>
    <t>268. Intel Core i7-3960X • 77.7%$265</t>
  </si>
  <si>
    <t>267. Intel Core i7-8706G • 77.7%—</t>
  </si>
  <si>
    <t>266. Intel Core i7-5850HQ • 77.8%—</t>
  </si>
  <si>
    <t>265. Intel Core i7-7800X • 77.9%$236</t>
  </si>
  <si>
    <t>264. Intel Core i7-3970X • 77.9%$210</t>
  </si>
  <si>
    <t>263. AMD Ryzen 9 5980HS • 78%—</t>
  </si>
  <si>
    <t>262. Intel Core i7-11375H • 78%—</t>
  </si>
  <si>
    <t>261. Intel Xeon E3-1286 v3 • 78.1%—</t>
  </si>
  <si>
    <t>260. Intel Core i5-10400T • 78.1%—</t>
  </si>
  <si>
    <t>259. AMD Ryzen 5 4600G • 78.1%—</t>
  </si>
  <si>
    <t>258. Intel Core i5-10500T • 78.2%—</t>
  </si>
  <si>
    <t>257. AMD Ryzen 9 5900HX • 78.2%—</t>
  </si>
  <si>
    <t>256. AMD Ryzen 7 6800H • 78.3%—</t>
  </si>
  <si>
    <t>255. Intel Core i7-4960X • 78.4%$1,189</t>
  </si>
  <si>
    <t>254. Intel Core i3-10300T • 78.6%—</t>
  </si>
  <si>
    <t>253. Intel Core i7-10875H • 78.8%—</t>
  </si>
  <si>
    <t>252. Intel Core i5-9400H • 78.9%—</t>
  </si>
  <si>
    <t>251. AMD Ryzen TR 2990WX • 78.9%$1,700</t>
  </si>
  <si>
    <t>250. Intel Core i9-9880H • 78.9%—</t>
  </si>
  <si>
    <t>249. Intel Core i7-4790K • 78.9%$348</t>
  </si>
  <si>
    <t>248. AMD Ryzen TR 2970WX • 79%—</t>
  </si>
  <si>
    <t>247. Intel Core i7-10870H • 79.1%—</t>
  </si>
  <si>
    <t>246. AMD Ryzen 7 7735HS • 79.1%—</t>
  </si>
  <si>
    <t>245. Intel Core i5-10400H • 79.2%—</t>
  </si>
  <si>
    <t>244. Intel Core i7-8700T • 79.4%—</t>
  </si>
  <si>
    <t>243. Intel Xeon E3-1230 v6 • 79.4%—</t>
  </si>
  <si>
    <t>242. Intel Core i7-10850H • 79.5%—</t>
  </si>
  <si>
    <t>241. Intel Core i3-9100 • 79.7%$145</t>
  </si>
  <si>
    <t>240. AMD Ryzen 3 3300X • 79.7%$150</t>
  </si>
  <si>
    <t>239. Intel Core i7-5930K • 79.8%$115</t>
  </si>
  <si>
    <t>238. Intel Core i3-10100 • 79.9%$100</t>
  </si>
  <si>
    <t>237. AMD Ryzen 9 6900HX • 79.9%—</t>
  </si>
  <si>
    <t>236. Intel Core i3-8300 • 79.9%$79</t>
  </si>
  <si>
    <t>235. AMD Ryzen 7 4800U • 80.1%—</t>
  </si>
  <si>
    <t>234. Intel Core i3-9100F • 80.1%$115</t>
  </si>
  <si>
    <t>233. Intel Core i5-11400H • 80.1%—</t>
  </si>
  <si>
    <t>232. Intel Core i9-7980XE • 80.1%$1,099</t>
  </si>
  <si>
    <t>231. Intel Core i7-7820X • 80.1%$375</t>
  </si>
  <si>
    <t>230. AMD Ryzen 5 PRO 4650G • 80.2%—</t>
  </si>
  <si>
    <t>229. Intel Core i5-10500H • 80.3%—</t>
  </si>
  <si>
    <t>228. Intel Core i3-10100F • 80.4%$70</t>
  </si>
  <si>
    <t>227. Intel Core i7-5950HQ • 80.4%—</t>
  </si>
  <si>
    <t>226. Intel Core i7-5960X • 80.5%$235</t>
  </si>
  <si>
    <t>225. Intel Core i7-8809G • 80.5%—</t>
  </si>
  <si>
    <t>224. Intel Core i7-5775R • 80.5%—</t>
  </si>
  <si>
    <t>223. AMD Ryzen TR 2920X • 80.7%—</t>
  </si>
  <si>
    <t>222. Intel Core i7-6700K • 80.8%$180</t>
  </si>
  <si>
    <t>221. Intel Core i7-1365U • 80.9%—</t>
  </si>
  <si>
    <t>220. AMD Ryzen 5 3500 • 80.9%$140</t>
  </si>
  <si>
    <t>219. Intel Core i7-6800K • 80.9%$108</t>
  </si>
  <si>
    <t>218. AMD Ryzen TR 2950X • 81.1%$1,075</t>
  </si>
  <si>
    <t>217. Intel Core i9-10885H • 81.2%—</t>
  </si>
  <si>
    <t>216. AMD Ryzen 7 4700G • 81.3%—</t>
  </si>
  <si>
    <t>215. Intel Core i5-5675C • 81.5%$289</t>
  </si>
  <si>
    <t>214. Intel Core i9-7920X • 81.6%$250</t>
  </si>
  <si>
    <t>213. Intel Xeon E3-1245 v6 • 81.6%—</t>
  </si>
  <si>
    <t>212. Intel Core i3-8350K • 81.7%$100</t>
  </si>
  <si>
    <t>211. AMD Ryzen 5 3500X • 81.7%$160</t>
  </si>
  <si>
    <t>210. Intel Core i5-8400 • 81.8%$140</t>
  </si>
  <si>
    <t>209. Intel Core i9-9980HK • 81.8%—</t>
  </si>
  <si>
    <t>208. Intel Core i9-9820X • 81.9%$550</t>
  </si>
  <si>
    <t>207. Intel Core i9-7900X • 81.9%$400</t>
  </si>
  <si>
    <t>206. Intel Xeon E3-1270 v6 • 81.9%—</t>
  </si>
  <si>
    <t>205. Intel Core i5-8500 • 82.1%$160</t>
  </si>
  <si>
    <t>204. Intel Core i3-10105F • 82.2%—</t>
  </si>
  <si>
    <t>203. Intel Core i5-8600T • 82.2%—</t>
  </si>
  <si>
    <t>202. Intel Core i7-9800X • 82.9%$545</t>
  </si>
  <si>
    <t>201. AMD Ryzen 7 PRO 4750G • 83%—</t>
  </si>
  <si>
    <t>200. Intel Core i9-9980XE • 83%$1,067</t>
  </si>
  <si>
    <t>199. AMD Ryzen 5 3600 • 83.1%$109</t>
  </si>
  <si>
    <t>198. Intel Core i9-7960X • 83.2%$357</t>
  </si>
  <si>
    <t>197. Intel Core i5-1240P • 83.2%—</t>
  </si>
  <si>
    <t>196. Intel Core i9-7940X • 83.3%$672</t>
  </si>
  <si>
    <t>195. AMD Ryzen 9 7940HS • 83.6%—</t>
  </si>
  <si>
    <t>194. Intel Core i7-6850K • 83.6%$120</t>
  </si>
  <si>
    <t>193. Intel Core i9-9900X • 83.7%$550</t>
  </si>
  <si>
    <t>192. AMD Ryzen 7 7745HX • 84%—</t>
  </si>
  <si>
    <t>191. AMD Ryzen 5 3600X • 84.1%$210</t>
  </si>
  <si>
    <t>190. Intel Core i5-7640X • 84.1%$110</t>
  </si>
  <si>
    <t>189. Intel Core i9-10980XE • 84.2%$1,100</t>
  </si>
  <si>
    <t>188. Intel Core i5-10500 • 84.2%$130</t>
  </si>
  <si>
    <t>187. Intel Core i7-7700K • 84.2%$250</t>
  </si>
  <si>
    <t>186. Intel Core i9-10980HK • 84.4%—</t>
  </si>
  <si>
    <t>185. Intel Core i5-10400 • 84.5%$135</t>
  </si>
  <si>
    <t>184. Intel Core Ultra 5 125H • 84.6%—</t>
  </si>
  <si>
    <t>183. Intel Core i5-9400F • 84.8%$112</t>
  </si>
  <si>
    <t>182. AMD Ryzen 5 3600XT • 84.8%$359</t>
  </si>
  <si>
    <t>181. Intel Core i9-9960X • 84.9%$1,579</t>
  </si>
  <si>
    <t>180. Intel Core i7-5775C • 84.9%$250</t>
  </si>
  <si>
    <t>179. Intel Core i9-10900X • 85.1%—</t>
  </si>
  <si>
    <t>178. Intel Core i7-1260P • 85.1%—</t>
  </si>
  <si>
    <t>177. Intel Core i7-10700T • 85.2%—</t>
  </si>
  <si>
    <t>176. Intel Core i5-10400F • 85.2%$105</t>
  </si>
  <si>
    <t>175. Intel Core i5-10600T • 85.3%—</t>
  </si>
  <si>
    <t>174. Intel Core i9-9940X • 85.4%$790</t>
  </si>
  <si>
    <t>173. Intel Core i9-10900T • 85.5%—</t>
  </si>
  <si>
    <t>172. Intel Core i9-10940X • 85.7%—</t>
  </si>
  <si>
    <t>171. AMD Ryzen TR 3990X • 85.8%—</t>
  </si>
  <si>
    <t>170. Intel Core i7-6900K • 85.9%$145</t>
  </si>
  <si>
    <t>169. AMD Ryzen 7 3700X • 85.9%$210</t>
  </si>
  <si>
    <t>168. AMD Ryzen TR 3970X • 86.1%$1,900</t>
  </si>
  <si>
    <t>167. AMD Ryzen 5 5600G • 86.1%$127</t>
  </si>
  <si>
    <t>166. AMD Ryzen 5 5500 • 86.2%$98</t>
  </si>
  <si>
    <t>165. AMD Ryzen 7 7840HS • 86.3%—</t>
  </si>
  <si>
    <t>164. Intel Core i9-9920X • 86.4%$587</t>
  </si>
  <si>
    <t>163. Intel Core i5-9400 • 86.5%$161</t>
  </si>
  <si>
    <t>162. Intel Core i7-6950X • 86.8%$508</t>
  </si>
  <si>
    <t>161. Intel Core i7-1280P • 86.9%—</t>
  </si>
  <si>
    <t>160. Intel Core i5-9500 • 87%—</t>
  </si>
  <si>
    <t>159. Intel Core i7-8700 • 87%$210</t>
  </si>
  <si>
    <t>158. Intel Core i7-7740X • 87%$250</t>
  </si>
  <si>
    <t>157. AMD Ryzen 7 3800X • 87%$295</t>
  </si>
  <si>
    <t>156. Intel Core i9-10920X • 87.2%$850</t>
  </si>
  <si>
    <t>155. AMD Ryzen TR 3960X • 87.2%$1,350</t>
  </si>
  <si>
    <t>154. Intel Core i3-10300 • 87.4%$143</t>
  </si>
  <si>
    <t>153. AMD Ryzen 7 5700G • 87.7%$169</t>
  </si>
  <si>
    <t>152. AMD Ryzen 9 3900X • 87.9%$445</t>
  </si>
  <si>
    <t>151. Intel Core i7-11800H • 88%—</t>
  </si>
  <si>
    <t>150. AMD Ryzen 9 7845HX • 88%—</t>
  </si>
  <si>
    <t>149. Intel Core i5-1340P • 88%—</t>
  </si>
  <si>
    <t>148. AMD Ryzen 7 3800XT • 88.1%$406</t>
  </si>
  <si>
    <t>147. Intel Core i5-8600 • 88.2%$175</t>
  </si>
  <si>
    <t>146. Intel Core i7-8700K • 88.4%$230</t>
  </si>
  <si>
    <t>145. AMD Ryzen 9 3900XT • 88.7%$450</t>
  </si>
  <si>
    <t>144. Intel Core i7-11850H • 88.9%—</t>
  </si>
  <si>
    <t>143. AMD Ryzen 9 7945HX • 88.9%—</t>
  </si>
  <si>
    <t>142. Intel Core i5-12450H • 88.9%—</t>
  </si>
  <si>
    <t>141. Intel Core i9-11900H • 89%—</t>
  </si>
  <si>
    <t>140. Intel Core Ultra 7 155H • 89.1%—</t>
  </si>
  <si>
    <t>139. Intel Core i3-9350KF • 89.3%$180</t>
  </si>
  <si>
    <t>138. AMD Ryzen 9 3950X • 89.3%$515</t>
  </si>
  <si>
    <t>137. Intel Core i3-10320 • 89.6%—</t>
  </si>
  <si>
    <t>136. Intel Core i5-10600 • 90.2%$144</t>
  </si>
  <si>
    <t>135. Intel Core i5-8600K • 90.7%$217</t>
  </si>
  <si>
    <t>134. Intel Core i7-8086K • 90.8%$399</t>
  </si>
  <si>
    <t>133. Intel Core i9-9900 • 91.4%$1,989</t>
  </si>
  <si>
    <t>132. Intel Core i9-11950H • 91.9%—</t>
  </si>
  <si>
    <t>131. Intel Core i5-10600KF • 91.9%$129</t>
  </si>
  <si>
    <t>130. Intel Core i7-9700F • 92%$299</t>
  </si>
  <si>
    <t>129. Intel Core i7-9700 • 92%$260</t>
  </si>
  <si>
    <t>128. Intel Core i7-1360P • 92.1%—</t>
  </si>
  <si>
    <t>127. Intel Core i5-10600K • 92.2%$144</t>
  </si>
  <si>
    <t>126. Intel Core i5-9600 • 92.3%—</t>
  </si>
  <si>
    <t>125. Intel Core i7-10700 • 92.6%$226</t>
  </si>
  <si>
    <t>124. Intel Core i9-11980HK • 93.1%—</t>
  </si>
  <si>
    <t>123. AMD Ryzen 5 5600 • 93.1%$135</t>
  </si>
  <si>
    <t>122. Intel Core i5-9600KF • 93.2%$185</t>
  </si>
  <si>
    <t>121. Intel Core i7-10700F • 93.2%$190</t>
  </si>
  <si>
    <t>120. Intel Core i5-9600K • 93.2%$169</t>
  </si>
  <si>
    <t>119. AMD Ryzen 5 8600G • 93.7%$225</t>
  </si>
  <si>
    <t>118. Intel Core i5-12500H • 94%—</t>
  </si>
  <si>
    <t>117. Intel Core i3-12100 • 94%$120</t>
  </si>
  <si>
    <t>116. Intel Core i9-10900 • 94%$296</t>
  </si>
  <si>
    <t>115. Intel Core i3-12100F • 94.1%$87</t>
  </si>
  <si>
    <t>114. Intel Core i5-11400F • 94.2%$113</t>
  </si>
  <si>
    <t>113. Intel Core i5-11400 • 94.2%$145</t>
  </si>
  <si>
    <t>112. Intel Core i7-1370P • 94.4%—</t>
  </si>
  <si>
    <t>111. Intel Core Ultra 9 185H • 94.7%—</t>
  </si>
  <si>
    <t>110. Intel Core i5-12600H • 94.9%—</t>
  </si>
  <si>
    <t>109. Intel Core i9-10900F • 95.4%$240</t>
  </si>
  <si>
    <t>108. AMD Ryzen 7 5800 • 95.9%—</t>
  </si>
  <si>
    <t>107. AMD Ryzen 5 5600X • 95.9%$151</t>
  </si>
  <si>
    <t>106. Intel Core i3-12300 • 95.9%—</t>
  </si>
  <si>
    <t>105. AMD Ryzen 7 5700X • 96%$168</t>
  </si>
  <si>
    <t>104. Intel Core i3-13100F • 96%$120</t>
  </si>
  <si>
    <t>103. Intel Core i5-11500 • 96.1%$169</t>
  </si>
  <si>
    <t>102. Intel Core i7-12650H • 96.2%—</t>
  </si>
  <si>
    <t>101. Intel Core i7-10700KF • 96.3%$198</t>
  </si>
  <si>
    <t>100. Intel Core i3-13100 • 96.3%$148</t>
  </si>
  <si>
    <t>name price</t>
  </si>
  <si>
    <t>3. Intel Core i9-13900KS • 131%$625</t>
  </si>
  <si>
    <t>2. Intel Core i9-14900K • 131%$539</t>
  </si>
  <si>
    <t>1. Intel Core i9-14900KF • 131%$574</t>
  </si>
  <si>
    <t>5. Intel Core i7-14700KF • 130%$393</t>
  </si>
  <si>
    <t>94. Intel Core i7-12700H • 97%—</t>
  </si>
  <si>
    <t>4. Intel Core i7-14700K • 130%$400</t>
  </si>
  <si>
    <t>92. AMD Ryzen 9 5900 • 97.2%—</t>
  </si>
  <si>
    <t>7. Intel Core i9-13900K • 129%$523</t>
  </si>
  <si>
    <t>6. Intel Core i9-13900KF • 129%$527</t>
  </si>
  <si>
    <t>89. Intel Core i5-13420H • 97.9%—</t>
  </si>
  <si>
    <t>9. Intel Core i7-13700K • 126%$370</t>
  </si>
  <si>
    <t>87. Intel Core i7-12800H • 98%—</t>
  </si>
  <si>
    <t>8. Intel Core i7-13700KF • 126%$336</t>
  </si>
  <si>
    <t>13. Intel Core i5-14600KF • 124%$288</t>
  </si>
  <si>
    <t>12. Intel Core i5-14600K • 124%$310</t>
  </si>
  <si>
    <t>11. Intel Core i9-13900 • 124%$532</t>
  </si>
  <si>
    <t>82. Intel Core i7-11700F • 98.3%—</t>
  </si>
  <si>
    <t>81. Intel Core i9-9900KS • 98.8%—</t>
  </si>
  <si>
    <t>10. Intel Core i9-13900F • 124%$470</t>
  </si>
  <si>
    <t>79. Intel Core i9-12900H • 99%—</t>
  </si>
  <si>
    <t>15. Intel Core i5-13600KF • 122%$280</t>
  </si>
  <si>
    <t>14. Intel Core i5-13600K • 122%$285</t>
  </si>
  <si>
    <t>17. Intel Core i7-13700F • 121%$361</t>
  </si>
  <si>
    <t>16. Intel Core i7-13700 • 121%$319</t>
  </si>
  <si>
    <t>18. AMD Ryzen 9 7950X3D • 120%$591</t>
  </si>
  <si>
    <t>19. Intel Core i9-12900KS • 119%$425</t>
  </si>
  <si>
    <t>72. Intel Core i9-12900HK • 99.7%—</t>
  </si>
  <si>
    <t>25. AMD Ryzen 7 7800X3D • 117%$369</t>
  </si>
  <si>
    <t>70. Intel Core i5-13500H • 99.9%—</t>
  </si>
  <si>
    <t>24. Intel Core i9-12900K • 117%$360</t>
  </si>
  <si>
    <t>68. AMD Ryzen 5 5600X3D • 100%—</t>
  </si>
  <si>
    <t>23. Intel Core i9-12900KF • 117%$310</t>
  </si>
  <si>
    <t>21. AMD Ryzen 9 7900X3D • 117%$406</t>
  </si>
  <si>
    <t>28. Intel Core i5-13600 • 116%$284</t>
  </si>
  <si>
    <t>26. AMD Ryzen 9 7900X • 116%$381</t>
  </si>
  <si>
    <t>63. Intel Core i7-13620H • 103%—</t>
  </si>
  <si>
    <t>32. AMD Ryzen 9 7950X • 114%$550</t>
  </si>
  <si>
    <t>61. AMD Ryzen 5 7500F • 103%—</t>
  </si>
  <si>
    <t>60. Intel Core i7-13700H • 104%—</t>
  </si>
  <si>
    <t>31. Intel Core i7-12700KF • 114%$238</t>
  </si>
  <si>
    <t>30. Intel Core i7-12700K • 114%$254</t>
  </si>
  <si>
    <t>57. Intel Core i7-13650HX • 104%—</t>
  </si>
  <si>
    <t>56. Intel Core i7-13800H • 105%—</t>
  </si>
  <si>
    <t>55. Intel Core i9-12900HX • 105%—</t>
  </si>
  <si>
    <t>35. Intel Core i5-13500 • 113%$240</t>
  </si>
  <si>
    <t>34. Intel Core i9-12900F • 113%$300</t>
  </si>
  <si>
    <t>33. Intel Core i5-14500 • 113%$240</t>
  </si>
  <si>
    <t>36. AMD Ryzen 7 7700X • 112%$282</t>
  </si>
  <si>
    <t>50. Intel Core i9-12950HX • 107%—</t>
  </si>
  <si>
    <t>49. Intel Core i9-13900H • 107%—</t>
  </si>
  <si>
    <t>48. Intel Core i7-12650HX • 107%—</t>
  </si>
  <si>
    <t>47. Intel Core i7-13700HX • 108%—</t>
  </si>
  <si>
    <t>46. Intel Core i7-12700 • 108%—</t>
  </si>
  <si>
    <t>39. Intel Core i9-12900 • 111%$351</t>
  </si>
  <si>
    <t>40. AMD Ryzen 5 7600X • 110%$213</t>
  </si>
  <si>
    <t>45. Intel Core i7-12700F • 109%$250</t>
  </si>
  <si>
    <t>44. AMD Ryzen 7 7700 • 109%$259</t>
  </si>
  <si>
    <t>43. Intel Core i5-12600K • 109%$179</t>
  </si>
  <si>
    <t>42. Intel Core i5-12600KF • 109%$160</t>
  </si>
  <si>
    <t>41. AMD Ryzen 9 7900 • 109%$369</t>
  </si>
  <si>
    <t>38. Intel Core i7-13850HX • 111%—</t>
  </si>
  <si>
    <t>37. Intel Core i7-14700HX • 111%—</t>
  </si>
  <si>
    <t>51. Intel Core i5-14400F • 107%$210</t>
  </si>
  <si>
    <t>54. Intel Core i5-13400F • 106%$186</t>
  </si>
  <si>
    <t>53. Intel Core i5-13400 • 106%$206</t>
  </si>
  <si>
    <t>52. AMD Ryzen 5 7600 • 106%$233</t>
  </si>
  <si>
    <t>59. Intel Core i9-11900KF • 104%$270</t>
  </si>
  <si>
    <t>58. AMD Ryzen 7 5800X3D • 104%$293</t>
  </si>
  <si>
    <t>62. Intel Core i9-11900K • 103%$265</t>
  </si>
  <si>
    <t>29. Intel Core i9-13900HX • 115%—</t>
  </si>
  <si>
    <t>65. Intel Core i7-11700KF • 102%$248</t>
  </si>
  <si>
    <t>27. Intel Core i9-13950HX • 116%—</t>
  </si>
  <si>
    <t>64. Intel Core i5-12600 • 102%$161</t>
  </si>
  <si>
    <t>66. Intel Core i7-11700K • 101%$240</t>
  </si>
  <si>
    <t>69. Intel Core i9-11900F • 100%$274</t>
  </si>
  <si>
    <t>67. AMD Ryzen 9 5950X • 100%$379</t>
  </si>
  <si>
    <t>22. Intel Core i9-13980HX • 117%—</t>
  </si>
  <si>
    <t>78. AMD Ryzen 9 5900X • 99%$275</t>
  </si>
  <si>
    <t>20. Intel Core i9-14900HX • 118%—</t>
  </si>
  <si>
    <t>86. Intel Core i5-12400F • 98%$141</t>
  </si>
  <si>
    <t>95. Intel Core i5-11600 • 97%$150</t>
  </si>
  <si>
    <t>71. Intel Core i9-11900 • 99.9%$270</t>
  </si>
  <si>
    <t>73. Intel Core i9-10900K • 99.6%$445</t>
  </si>
  <si>
    <t>74. Intel Core i9-10900KF • 99.5%$282</t>
  </si>
  <si>
    <t>75. Intel Core i5-11600K • 99.3%$175</t>
  </si>
  <si>
    <t>76. Intel Core i5-12500 • 99.2%$196</t>
  </si>
  <si>
    <t>77. Intel Core i5-11600KF • 99.1%$157</t>
  </si>
  <si>
    <t>80. Intel Core i9-10850K • 98.9%$286</t>
  </si>
  <si>
    <t>83. Intel Core i5-12400 • 98.2%$153</t>
  </si>
  <si>
    <t>85. AMD Ryzen 7 5800X • 98.1%$208</t>
  </si>
  <si>
    <t>84. Intel Core i7-11700 • 98.1%$216</t>
  </si>
  <si>
    <t>89. Intel Core i9-9900K • 97.9%$468</t>
  </si>
  <si>
    <t>90. Intel Core i9-9900KF • 97.8%$360</t>
  </si>
  <si>
    <t>91. AMD Ryzen 7 8700G • 97.2%$329</t>
  </si>
  <si>
    <t>93. Intel Core i7-9700KF • 97.1%$280</t>
  </si>
  <si>
    <t>97. Intel Core i7-9700K • 96.9%$309</t>
  </si>
  <si>
    <t>96. Intel Core i3-14100F • 96.9%$120</t>
  </si>
  <si>
    <t>98. AMD Ryzen 7 5700X3D • 96.7%$247</t>
  </si>
  <si>
    <t>99. Intel Core i7-10700K • 96.5%$246</t>
  </si>
  <si>
    <t>https://www.tomshardware.com/pc-components/cpus/arm-pc-market-share-shrinks-mercury-research</t>
  </si>
  <si>
    <t>x86 Unit Share</t>
  </si>
  <si>
    <t>Arm Unit Share</t>
  </si>
  <si>
    <t>3Q23</t>
  </si>
  <si>
    <t>2Q23</t>
  </si>
  <si>
    <t>1Q23</t>
  </si>
  <si>
    <t>4Q22</t>
  </si>
  <si>
    <t>3Q22</t>
  </si>
  <si>
    <t>2Q22</t>
  </si>
  <si>
    <t>1Q22</t>
  </si>
  <si>
    <t>4Q21</t>
  </si>
  <si>
    <t>3Q21</t>
  </si>
  <si>
    <t>2Q21</t>
  </si>
  <si>
    <t>1Q21</t>
  </si>
  <si>
    <t>4Q20</t>
  </si>
  <si>
    <t>2Q20</t>
  </si>
  <si>
    <t>Arm vs x86 Market Share</t>
  </si>
  <si>
    <t>Could only go up from here. AMD forgot to run their CCG operations.</t>
  </si>
  <si>
    <t>IFS' new Foundry is taking in all the demands it can get and it's taking a lot. Broadcom, NVIDIA and many more companies are said to already have signed up for Intel 18A process.</t>
  </si>
  <si>
    <t>AMD and historical Intel operates within the 45-47% COGS margin range. TSMC operates at 53%. NVIDIA operates at 75%. 50% is a fair number Pat Gelsinger could be optimizing for.</t>
  </si>
  <si>
    <t>Depreciating for 10 year for modest assumption vs. TSMC 5 year plant depreciation.</t>
  </si>
  <si>
    <t>+1 or longer year debt</t>
  </si>
  <si>
    <t>Increase CapEx by %</t>
  </si>
  <si>
    <t>WACC</t>
  </si>
  <si>
    <t>PP&amp;E Depreciation by</t>
  </si>
  <si>
    <t>Segment Growth:</t>
  </si>
  <si>
    <t>Pat wants US to be home to 50% of the world's chip manufacturing.</t>
  </si>
  <si>
    <t>Net Working Capital</t>
  </si>
  <si>
    <t>8 years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</si>
</sst>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#,##0_);\(#,##0\);\-\-_);@_)"/>
    <numFmt numFmtId="166" formatCode="&quot;$&quot;#,##0_);\(&quot;$&quot;#,##0\);\-\-_);@_)"/>
    <numFmt numFmtId="167" formatCode="#,##0.0%_);\(#,##0.0%\);\-\-_);@_)"/>
    <numFmt numFmtId="168" formatCode="&quot;$&quot;#,##0.00_);\(&quot;$&quot;#,##0.00\);\-\-_);@_)"/>
    <numFmt numFmtId="169" formatCode="&quot;Year&quot;\ 0_)"/>
    <numFmt numFmtId="170" formatCode="0.00\x"/>
    <numFmt numFmtId="171" formatCode="0\ &quot;year&quot;"/>
    <numFmt numFmtId="172" formatCode="yyyy\-mm\-dd\ hh:mm:ss"/>
  </numFmts>
  <fonts count="47" x14ac:knownFonts="1"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9"/>
      <color rgb="FF0000FF"/>
      <name val="Arial"/>
      <family val="2"/>
    </font>
    <font>
      <i/>
      <sz val="10"/>
      <color rgb="FF0000FF"/>
      <name val="Arial"/>
      <family val="2"/>
    </font>
    <font>
      <i/>
      <sz val="9"/>
      <color rgb="FF0000FF"/>
      <name val="Arial"/>
      <family val="2"/>
    </font>
    <font>
      <i/>
      <sz val="8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C00000"/>
      <name val="Arial"/>
      <family val="2"/>
    </font>
    <font>
      <sz val="9"/>
      <color theme="1"/>
      <name val="Arial"/>
      <family val="2"/>
    </font>
    <font>
      <b/>
      <sz val="10"/>
      <color rgb="FF0000FF"/>
      <name val="Arial"/>
      <family val="2"/>
    </font>
    <font>
      <i/>
      <u/>
      <sz val="10"/>
      <color rgb="FF0000FF"/>
      <name val="Arial"/>
      <family val="2"/>
    </font>
    <font>
      <sz val="9"/>
      <color rgb="FF0000FF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u/>
      <sz val="10"/>
      <color rgb="FF96607D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name val="Arial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b/>
      <i/>
      <sz val="9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name val="Arial"/>
      <family val="2"/>
    </font>
    <font>
      <sz val="10"/>
      <color rgb="FFC00000"/>
      <name val="Arial"/>
      <family val="2"/>
      <scheme val="minor"/>
    </font>
    <font>
      <i/>
      <u/>
      <sz val="10"/>
      <color rgb="FFC00000"/>
      <name val="Arial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FF"/>
      <name val="Arial"/>
      <family val="2"/>
      <scheme val="major"/>
    </font>
    <font>
      <b/>
      <sz val="10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DBE9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FE9F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</borders>
  <cellStyleXfs count="7">
    <xf numFmtId="0" fontId="0" fillId="0" borderId="0"/>
    <xf numFmtId="0" fontId="2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7"/>
    <xf numFmtId="0" fontId="40" fillId="0" borderId="7"/>
    <xf numFmtId="0" fontId="1" fillId="0" borderId="7"/>
  </cellStyleXfs>
  <cellXfs count="270">
    <xf numFmtId="0" fontId="0" fillId="0" borderId="0" xfId="0"/>
    <xf numFmtId="0" fontId="7" fillId="0" borderId="0" xfId="0" applyFont="1"/>
    <xf numFmtId="43" fontId="5" fillId="0" borderId="0" xfId="0" applyNumberFormat="1" applyFont="1"/>
    <xf numFmtId="43" fontId="6" fillId="0" borderId="0" xfId="0" applyNumberFormat="1" applyFont="1"/>
    <xf numFmtId="43" fontId="6" fillId="2" borderId="2" xfId="0" applyNumberFormat="1" applyFont="1" applyFill="1" applyBorder="1"/>
    <xf numFmtId="0" fontId="5" fillId="0" borderId="3" xfId="0" applyFont="1" applyBorder="1"/>
    <xf numFmtId="43" fontId="5" fillId="0" borderId="3" xfId="0" applyNumberFormat="1" applyFont="1" applyBorder="1"/>
    <xf numFmtId="164" fontId="5" fillId="0" borderId="0" xfId="0" applyNumberFormat="1" applyFont="1"/>
    <xf numFmtId="164" fontId="5" fillId="0" borderId="3" xfId="0" applyNumberFormat="1" applyFont="1" applyBorder="1"/>
    <xf numFmtId="0" fontId="11" fillId="0" borderId="0" xfId="0" applyFont="1"/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2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9" fontId="12" fillId="0" borderId="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43" fontId="12" fillId="0" borderId="0" xfId="0" applyNumberFormat="1" applyFont="1" applyAlignment="1">
      <alignment horizontal="right" vertical="center"/>
    </xf>
    <xf numFmtId="9" fontId="12" fillId="0" borderId="0" xfId="0" applyNumberFormat="1" applyFont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43" fontId="5" fillId="0" borderId="0" xfId="0" applyNumberFormat="1" applyFont="1" applyAlignment="1">
      <alignment vertical="center"/>
    </xf>
    <xf numFmtId="43" fontId="5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9" fontId="18" fillId="0" borderId="0" xfId="0" applyNumberFormat="1" applyFont="1" applyAlignment="1">
      <alignment vertical="center"/>
    </xf>
    <xf numFmtId="43" fontId="13" fillId="0" borderId="0" xfId="0" applyNumberFormat="1" applyFont="1" applyAlignment="1">
      <alignment vertical="center"/>
    </xf>
    <xf numFmtId="43" fontId="9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43" fontId="12" fillId="0" borderId="0" xfId="0" applyNumberFormat="1" applyFont="1" applyAlignment="1">
      <alignment vertical="center"/>
    </xf>
    <xf numFmtId="43" fontId="18" fillId="0" borderId="0" xfId="0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15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right" vertical="center"/>
    </xf>
    <xf numFmtId="43" fontId="6" fillId="2" borderId="2" xfId="0" applyNumberFormat="1" applyFont="1" applyFill="1" applyBorder="1" applyAlignment="1">
      <alignment vertical="center"/>
    </xf>
    <xf numFmtId="9" fontId="6" fillId="2" borderId="2" xfId="0" applyNumberFormat="1" applyFont="1" applyFill="1" applyBorder="1" applyAlignment="1">
      <alignment vertical="center"/>
    </xf>
    <xf numFmtId="9" fontId="18" fillId="2" borderId="2" xfId="0" applyNumberFormat="1" applyFont="1" applyFill="1" applyBorder="1" applyAlignment="1">
      <alignment vertical="center"/>
    </xf>
    <xf numFmtId="9" fontId="12" fillId="2" borderId="2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43" fontId="21" fillId="0" borderId="0" xfId="0" applyNumberFormat="1" applyFont="1" applyAlignment="1">
      <alignment vertical="center"/>
    </xf>
    <xf numFmtId="43" fontId="22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43" fontId="5" fillId="2" borderId="2" xfId="0" applyNumberFormat="1" applyFont="1" applyFill="1" applyBorder="1" applyAlignment="1">
      <alignment vertical="center"/>
    </xf>
    <xf numFmtId="9" fontId="5" fillId="2" borderId="2" xfId="0" applyNumberFormat="1" applyFont="1" applyFill="1" applyBorder="1" applyAlignment="1">
      <alignment vertical="center"/>
    </xf>
    <xf numFmtId="43" fontId="5" fillId="0" borderId="0" xfId="0" applyNumberFormat="1" applyFont="1" applyAlignment="1">
      <alignment horizontal="left" vertical="center"/>
    </xf>
    <xf numFmtId="43" fontId="12" fillId="0" borderId="0" xfId="0" applyNumberFormat="1" applyFont="1" applyAlignment="1">
      <alignment horizontal="left" vertical="center"/>
    </xf>
    <xf numFmtId="164" fontId="12" fillId="2" borderId="2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23" fillId="0" borderId="0" xfId="0" applyFont="1"/>
    <xf numFmtId="0" fontId="16" fillId="0" borderId="0" xfId="0" applyFont="1"/>
    <xf numFmtId="0" fontId="5" fillId="0" borderId="0" xfId="0" applyFont="1" applyAlignment="1">
      <alignment wrapText="1"/>
    </xf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3" fillId="0" borderId="0" xfId="0" applyFont="1"/>
    <xf numFmtId="0" fontId="6" fillId="0" borderId="0" xfId="0" applyFont="1" applyAlignment="1">
      <alignment horizontal="center"/>
    </xf>
    <xf numFmtId="10" fontId="12" fillId="2" borderId="2" xfId="0" applyNumberFormat="1" applyFont="1" applyFill="1" applyBorder="1"/>
    <xf numFmtId="43" fontId="12" fillId="2" borderId="2" xfId="0" applyNumberFormat="1" applyFont="1" applyFill="1" applyBorder="1"/>
    <xf numFmtId="43" fontId="5" fillId="2" borderId="2" xfId="0" applyNumberFormat="1" applyFont="1" applyFill="1" applyBorder="1"/>
    <xf numFmtId="10" fontId="12" fillId="0" borderId="0" xfId="0" applyNumberFormat="1" applyFont="1"/>
    <xf numFmtId="43" fontId="12" fillId="0" borderId="0" xfId="0" applyNumberFormat="1" applyFont="1"/>
    <xf numFmtId="0" fontId="6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5" fillId="0" borderId="0" xfId="0" applyNumberFormat="1" applyFont="1"/>
    <xf numFmtId="10" fontId="12" fillId="0" borderId="3" xfId="0" applyNumberFormat="1" applyFont="1" applyBorder="1"/>
    <xf numFmtId="43" fontId="12" fillId="0" borderId="3" xfId="0" applyNumberFormat="1" applyFont="1" applyBorder="1"/>
    <xf numFmtId="43" fontId="6" fillId="0" borderId="3" xfId="0" applyNumberFormat="1" applyFont="1" applyBorder="1"/>
    <xf numFmtId="10" fontId="6" fillId="0" borderId="0" xfId="0" applyNumberFormat="1" applyFont="1"/>
    <xf numFmtId="10" fontId="5" fillId="0" borderId="3" xfId="0" applyNumberFormat="1" applyFont="1" applyBorder="1"/>
    <xf numFmtId="10" fontId="13" fillId="0" borderId="0" xfId="0" applyNumberFormat="1" applyFont="1"/>
    <xf numFmtId="0" fontId="27" fillId="0" borderId="0" xfId="0" applyFont="1" applyAlignment="1">
      <alignment horizontal="left" vertical="center" indent="1"/>
    </xf>
    <xf numFmtId="165" fontId="28" fillId="0" borderId="0" xfId="0" applyNumberFormat="1" applyFont="1" applyAlignment="1">
      <alignment horizontal="right"/>
    </xf>
    <xf numFmtId="166" fontId="28" fillId="0" borderId="8" xfId="0" applyNumberFormat="1" applyFont="1" applyBorder="1" applyAlignment="1">
      <alignment horizontal="right"/>
    </xf>
    <xf numFmtId="165" fontId="28" fillId="0" borderId="8" xfId="0" applyNumberFormat="1" applyFont="1" applyBorder="1"/>
    <xf numFmtId="165" fontId="0" fillId="0" borderId="0" xfId="0" applyNumberFormat="1" applyAlignment="1">
      <alignment horizontal="right"/>
    </xf>
    <xf numFmtId="165" fontId="29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8" fontId="29" fillId="0" borderId="0" xfId="0" applyNumberFormat="1" applyFont="1" applyAlignment="1">
      <alignment horizontal="right"/>
    </xf>
    <xf numFmtId="49" fontId="0" fillId="0" borderId="0" xfId="0" applyNumberFormat="1"/>
    <xf numFmtId="168" fontId="0" fillId="0" borderId="0" xfId="0" applyNumberFormat="1" applyAlignment="1">
      <alignment horizontal="right"/>
    </xf>
    <xf numFmtId="167" fontId="29" fillId="0" borderId="0" xfId="0" applyNumberFormat="1" applyFont="1" applyAlignment="1">
      <alignment horizontal="right"/>
    </xf>
    <xf numFmtId="165" fontId="0" fillId="0" borderId="8" xfId="0" applyNumberFormat="1" applyBorder="1" applyAlignment="1">
      <alignment horizontal="right"/>
    </xf>
    <xf numFmtId="49" fontId="0" fillId="0" borderId="8" xfId="0" applyNumberFormat="1" applyBorder="1"/>
    <xf numFmtId="166" fontId="0" fillId="0" borderId="8" xfId="0" applyNumberFormat="1" applyBorder="1" applyAlignment="1">
      <alignment horizontal="right"/>
    </xf>
    <xf numFmtId="165" fontId="0" fillId="0" borderId="8" xfId="0" applyNumberFormat="1" applyBorder="1"/>
    <xf numFmtId="165" fontId="0" fillId="5" borderId="0" xfId="0" applyNumberFormat="1" applyFill="1"/>
    <xf numFmtId="165" fontId="28" fillId="5" borderId="0" xfId="0" applyNumberFormat="1" applyFont="1" applyFill="1"/>
    <xf numFmtId="165" fontId="0" fillId="5" borderId="0" xfId="0" applyNumberFormat="1" applyFill="1" applyAlignment="1">
      <alignment horizontal="right"/>
    </xf>
    <xf numFmtId="165" fontId="28" fillId="0" borderId="8" xfId="0" applyNumberFormat="1" applyFont="1" applyBorder="1" applyAlignment="1">
      <alignment horizontal="right"/>
    </xf>
    <xf numFmtId="49" fontId="28" fillId="0" borderId="8" xfId="0" applyNumberFormat="1" applyFont="1" applyBorder="1"/>
    <xf numFmtId="167" fontId="0" fillId="0" borderId="0" xfId="0" applyNumberFormat="1"/>
    <xf numFmtId="49" fontId="0" fillId="0" borderId="0" xfId="0" applyNumberFormat="1" applyAlignment="1">
      <alignment horizontal="left" indent="1"/>
    </xf>
    <xf numFmtId="167" fontId="29" fillId="0" borderId="13" xfId="0" applyNumberFormat="1" applyFont="1" applyBorder="1"/>
    <xf numFmtId="166" fontId="0" fillId="0" borderId="0" xfId="0" applyNumberFormat="1"/>
    <xf numFmtId="166" fontId="0" fillId="0" borderId="13" xfId="0" applyNumberFormat="1" applyBorder="1"/>
    <xf numFmtId="165" fontId="0" fillId="0" borderId="12" xfId="0" applyNumberFormat="1" applyBorder="1"/>
    <xf numFmtId="169" fontId="0" fillId="0" borderId="8" xfId="0" applyNumberFormat="1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right"/>
    </xf>
    <xf numFmtId="49" fontId="0" fillId="0" borderId="8" xfId="0" quotePrefix="1" applyNumberFormat="1" applyBorder="1"/>
    <xf numFmtId="0" fontId="28" fillId="6" borderId="0" xfId="0" applyFont="1" applyFill="1"/>
    <xf numFmtId="0" fontId="28" fillId="6" borderId="0" xfId="0" applyFont="1" applyFill="1" applyAlignment="1">
      <alignment horizontal="right"/>
    </xf>
    <xf numFmtId="49" fontId="28" fillId="6" borderId="0" xfId="0" applyNumberFormat="1" applyFont="1" applyFill="1"/>
    <xf numFmtId="10" fontId="4" fillId="0" borderId="0" xfId="0" applyNumberFormat="1" applyFont="1"/>
    <xf numFmtId="166" fontId="30" fillId="0" borderId="13" xfId="0" applyNumberFormat="1" applyFont="1" applyBorder="1"/>
    <xf numFmtId="0" fontId="31" fillId="0" borderId="0" xfId="0" applyFont="1" applyAlignment="1">
      <alignment vertical="center"/>
    </xf>
    <xf numFmtId="167" fontId="29" fillId="0" borderId="0" xfId="0" applyNumberFormat="1" applyFont="1"/>
    <xf numFmtId="0" fontId="32" fillId="0" borderId="0" xfId="0" applyFont="1"/>
    <xf numFmtId="0" fontId="0" fillId="0" borderId="16" xfId="0" applyBorder="1"/>
    <xf numFmtId="0" fontId="32" fillId="0" borderId="15" xfId="0" applyFont="1" applyBorder="1"/>
    <xf numFmtId="15" fontId="0" fillId="0" borderId="0" xfId="0" applyNumberFormat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10" fontId="28" fillId="0" borderId="0" xfId="0" applyNumberFormat="1" applyFont="1"/>
    <xf numFmtId="10" fontId="0" fillId="0" borderId="0" xfId="0" applyNumberFormat="1"/>
    <xf numFmtId="10" fontId="0" fillId="0" borderId="0" xfId="2" applyNumberFormat="1" applyFont="1"/>
    <xf numFmtId="10" fontId="28" fillId="0" borderId="15" xfId="0" applyNumberFormat="1" applyFont="1" applyBorder="1"/>
    <xf numFmtId="10" fontId="0" fillId="0" borderId="15" xfId="2" applyNumberFormat="1" applyFont="1" applyBorder="1"/>
    <xf numFmtId="10" fontId="0" fillId="0" borderId="15" xfId="0" applyNumberFormat="1" applyBorder="1"/>
    <xf numFmtId="170" fontId="28" fillId="0" borderId="7" xfId="2" applyNumberFormat="1" applyFont="1" applyBorder="1"/>
    <xf numFmtId="170" fontId="0" fillId="0" borderId="7" xfId="2" applyNumberFormat="1" applyFont="1" applyBorder="1"/>
    <xf numFmtId="170" fontId="0" fillId="0" borderId="13" xfId="2" applyNumberFormat="1" applyFont="1" applyBorder="1"/>
    <xf numFmtId="170" fontId="28" fillId="0" borderId="19" xfId="0" applyNumberFormat="1" applyFont="1" applyBorder="1"/>
    <xf numFmtId="170" fontId="0" fillId="0" borderId="7" xfId="0" applyNumberFormat="1" applyBorder="1"/>
    <xf numFmtId="170" fontId="0" fillId="0" borderId="13" xfId="0" applyNumberFormat="1" applyBorder="1"/>
    <xf numFmtId="170" fontId="28" fillId="0" borderId="15" xfId="2" applyNumberFormat="1" applyFont="1" applyBorder="1"/>
    <xf numFmtId="170" fontId="0" fillId="0" borderId="15" xfId="2" applyNumberFormat="1" applyFont="1" applyBorder="1"/>
    <xf numFmtId="170" fontId="0" fillId="0" borderId="17" xfId="2" applyNumberFormat="1" applyFont="1" applyBorder="1"/>
    <xf numFmtId="170" fontId="28" fillId="0" borderId="18" xfId="0" applyNumberFormat="1" applyFont="1" applyBorder="1"/>
    <xf numFmtId="170" fontId="0" fillId="0" borderId="17" xfId="0" applyNumberFormat="1" applyBorder="1"/>
    <xf numFmtId="0" fontId="0" fillId="3" borderId="15" xfId="0" applyFill="1" applyBorder="1"/>
    <xf numFmtId="0" fontId="28" fillId="4" borderId="0" xfId="0" applyFont="1" applyFill="1"/>
    <xf numFmtId="170" fontId="28" fillId="4" borderId="7" xfId="2" applyNumberFormat="1" applyFont="1" applyFill="1" applyBorder="1"/>
    <xf numFmtId="170" fontId="28" fillId="4" borderId="13" xfId="2" applyNumberFormat="1" applyFont="1" applyFill="1" applyBorder="1"/>
    <xf numFmtId="170" fontId="28" fillId="4" borderId="19" xfId="0" applyNumberFormat="1" applyFont="1" applyFill="1" applyBorder="1"/>
    <xf numFmtId="170" fontId="28" fillId="4" borderId="7" xfId="0" applyNumberFormat="1" applyFont="1" applyFill="1" applyBorder="1"/>
    <xf numFmtId="170" fontId="28" fillId="4" borderId="13" xfId="0" applyNumberFormat="1" applyFont="1" applyFill="1" applyBorder="1"/>
    <xf numFmtId="10" fontId="28" fillId="4" borderId="0" xfId="0" applyNumberFormat="1" applyFont="1" applyFill="1"/>
    <xf numFmtId="0" fontId="26" fillId="0" borderId="1" xfId="0" applyFont="1" applyBorder="1" applyAlignment="1">
      <alignment vertical="center"/>
    </xf>
    <xf numFmtId="0" fontId="33" fillId="0" borderId="1" xfId="0" applyFont="1" applyBorder="1" applyAlignment="1">
      <alignment horizontal="right" vertical="center"/>
    </xf>
    <xf numFmtId="0" fontId="25" fillId="0" borderId="0" xfId="1"/>
    <xf numFmtId="169" fontId="7" fillId="0" borderId="8" xfId="0" applyNumberFormat="1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164" fontId="0" fillId="0" borderId="13" xfId="2" applyNumberFormat="1" applyFont="1" applyBorder="1"/>
    <xf numFmtId="164" fontId="0" fillId="0" borderId="0" xfId="2" applyNumberFormat="1" applyFont="1"/>
    <xf numFmtId="164" fontId="28" fillId="0" borderId="12" xfId="2" applyNumberFormat="1" applyFont="1" applyBorder="1"/>
    <xf numFmtId="164" fontId="28" fillId="0" borderId="8" xfId="2" applyNumberFormat="1" applyFont="1" applyBorder="1"/>
    <xf numFmtId="49" fontId="35" fillId="0" borderId="0" xfId="0" applyNumberFormat="1" applyFont="1" applyAlignment="1">
      <alignment horizontal="left" indent="1"/>
    </xf>
    <xf numFmtId="165" fontId="35" fillId="0" borderId="0" xfId="0" applyNumberFormat="1" applyFont="1" applyAlignment="1">
      <alignment horizontal="right"/>
    </xf>
    <xf numFmtId="9" fontId="35" fillId="0" borderId="0" xfId="3" applyFont="1"/>
    <xf numFmtId="167" fontId="35" fillId="0" borderId="13" xfId="0" applyNumberFormat="1" applyFont="1" applyBorder="1"/>
    <xf numFmtId="167" fontId="35" fillId="0" borderId="0" xfId="0" applyNumberFormat="1" applyFont="1"/>
    <xf numFmtId="49" fontId="35" fillId="0" borderId="0" xfId="0" applyNumberFormat="1" applyFont="1"/>
    <xf numFmtId="164" fontId="35" fillId="0" borderId="13" xfId="2" applyNumberFormat="1" applyFont="1" applyBorder="1"/>
    <xf numFmtId="165" fontId="28" fillId="0" borderId="7" xfId="0" applyNumberFormat="1" applyFont="1" applyBorder="1"/>
    <xf numFmtId="167" fontId="29" fillId="0" borderId="15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43" fontId="18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indent="1"/>
    </xf>
    <xf numFmtId="0" fontId="13" fillId="4" borderId="15" xfId="0" applyFont="1" applyFill="1" applyBorder="1" applyAlignment="1">
      <alignment horizontal="left" vertical="center" indent="1"/>
    </xf>
    <xf numFmtId="0" fontId="10" fillId="4" borderId="15" xfId="0" applyFont="1" applyFill="1" applyBorder="1" applyAlignment="1">
      <alignment horizontal="right" vertical="center"/>
    </xf>
    <xf numFmtId="43" fontId="13" fillId="4" borderId="15" xfId="0" applyNumberFormat="1" applyFont="1" applyFill="1" applyBorder="1" applyAlignment="1">
      <alignment vertical="center"/>
    </xf>
    <xf numFmtId="10" fontId="36" fillId="4" borderId="15" xfId="0" applyNumberFormat="1" applyFont="1" applyFill="1" applyBorder="1" applyAlignment="1">
      <alignment vertical="center"/>
    </xf>
    <xf numFmtId="10" fontId="9" fillId="4" borderId="15" xfId="0" applyNumberFormat="1" applyFont="1" applyFill="1" applyBorder="1" applyAlignment="1">
      <alignment horizontal="right" vertical="center"/>
    </xf>
    <xf numFmtId="10" fontId="9" fillId="4" borderId="15" xfId="0" applyNumberFormat="1" applyFont="1" applyFill="1" applyBorder="1" applyAlignment="1">
      <alignment vertical="center"/>
    </xf>
    <xf numFmtId="43" fontId="3" fillId="0" borderId="0" xfId="0" applyNumberFormat="1" applyFont="1" applyAlignment="1">
      <alignment horizontal="right" vertical="center"/>
    </xf>
    <xf numFmtId="43" fontId="18" fillId="0" borderId="0" xfId="2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3" fontId="15" fillId="0" borderId="0" xfId="0" applyNumberFormat="1" applyFont="1" applyAlignment="1">
      <alignment vertical="center"/>
    </xf>
    <xf numFmtId="0" fontId="37" fillId="0" borderId="0" xfId="0" applyFont="1"/>
    <xf numFmtId="43" fontId="12" fillId="0" borderId="0" xfId="2" applyFont="1" applyAlignment="1">
      <alignment vertical="center"/>
    </xf>
    <xf numFmtId="0" fontId="38" fillId="0" borderId="0" xfId="1" applyFont="1"/>
    <xf numFmtId="43" fontId="24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3" fontId="0" fillId="0" borderId="0" xfId="0" applyNumberFormat="1"/>
    <xf numFmtId="0" fontId="16" fillId="0" borderId="0" xfId="0" quotePrefix="1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3" fontId="6" fillId="0" borderId="0" xfId="0" applyNumberFormat="1" applyFont="1" applyAlignment="1">
      <alignment horizontal="right"/>
    </xf>
    <xf numFmtId="0" fontId="39" fillId="0" borderId="0" xfId="0" applyFont="1" applyAlignment="1">
      <alignment vertical="center"/>
    </xf>
    <xf numFmtId="43" fontId="6" fillId="7" borderId="0" xfId="0" applyNumberFormat="1" applyFont="1" applyFill="1" applyAlignment="1">
      <alignment vertical="center"/>
    </xf>
    <xf numFmtId="43" fontId="5" fillId="7" borderId="0" xfId="0" applyNumberFormat="1" applyFont="1" applyFill="1" applyAlignment="1">
      <alignment vertical="center"/>
    </xf>
    <xf numFmtId="0" fontId="2" fillId="0" borderId="7" xfId="4"/>
    <xf numFmtId="3" fontId="2" fillId="0" borderId="7" xfId="4" applyNumberFormat="1"/>
    <xf numFmtId="4" fontId="2" fillId="0" borderId="7" xfId="4" applyNumberFormat="1"/>
    <xf numFmtId="0" fontId="40" fillId="0" borderId="7" xfId="5"/>
    <xf numFmtId="0" fontId="41" fillId="0" borderId="7" xfId="5" applyFont="1"/>
    <xf numFmtId="172" fontId="42" fillId="0" borderId="14" xfId="5" applyNumberFormat="1" applyFont="1" applyBorder="1" applyAlignment="1">
      <alignment horizontal="center" vertical="top"/>
    </xf>
    <xf numFmtId="0" fontId="42" fillId="0" borderId="14" xfId="5" applyFont="1" applyBorder="1" applyAlignment="1">
      <alignment horizontal="center" vertical="top"/>
    </xf>
    <xf numFmtId="8" fontId="2" fillId="0" borderId="7" xfId="4" applyNumberFormat="1"/>
    <xf numFmtId="0" fontId="2" fillId="0" borderId="7" xfId="4" applyAlignment="1">
      <alignment vertical="top"/>
    </xf>
    <xf numFmtId="6" fontId="2" fillId="0" borderId="7" xfId="4" applyNumberFormat="1" applyAlignment="1">
      <alignment vertical="top"/>
    </xf>
    <xf numFmtId="0" fontId="1" fillId="0" borderId="7" xfId="6"/>
    <xf numFmtId="0" fontId="6" fillId="0" borderId="7" xfId="6" applyFont="1"/>
    <xf numFmtId="10" fontId="1" fillId="0" borderId="7" xfId="6" applyNumberFormat="1"/>
    <xf numFmtId="9" fontId="1" fillId="0" borderId="7" xfId="6" applyNumberFormat="1"/>
    <xf numFmtId="0" fontId="6" fillId="0" borderId="7" xfId="6" applyFont="1" applyAlignment="1">
      <alignment horizontal="right"/>
    </xf>
    <xf numFmtId="43" fontId="5" fillId="0" borderId="0" xfId="2" applyFont="1"/>
    <xf numFmtId="0" fontId="15" fillId="0" borderId="1" xfId="0" applyFont="1" applyBorder="1" applyAlignment="1">
      <alignment vertical="center"/>
    </xf>
    <xf numFmtId="0" fontId="43" fillId="0" borderId="15" xfId="0" applyFont="1" applyBorder="1"/>
    <xf numFmtId="0" fontId="44" fillId="0" borderId="15" xfId="0" applyFont="1" applyBorder="1"/>
    <xf numFmtId="0" fontId="44" fillId="0" borderId="7" xfId="0" applyFont="1" applyBorder="1"/>
    <xf numFmtId="165" fontId="44" fillId="0" borderId="0" xfId="0" applyNumberFormat="1" applyFont="1" applyAlignment="1">
      <alignment horizontal="left"/>
    </xf>
    <xf numFmtId="165" fontId="44" fillId="0" borderId="0" xfId="0" applyNumberFormat="1" applyFont="1"/>
    <xf numFmtId="171" fontId="45" fillId="4" borderId="7" xfId="0" applyNumberFormat="1" applyFont="1" applyFill="1" applyBorder="1" applyAlignment="1">
      <alignment horizontal="center"/>
    </xf>
    <xf numFmtId="167" fontId="45" fillId="4" borderId="7" xfId="0" applyNumberFormat="1" applyFont="1" applyFill="1" applyBorder="1" applyAlignment="1">
      <alignment horizontal="center"/>
    </xf>
    <xf numFmtId="165" fontId="28" fillId="0" borderId="11" xfId="0" applyNumberFormat="1" applyFont="1" applyBorder="1" applyAlignment="1">
      <alignment horizontal="left"/>
    </xf>
    <xf numFmtId="165" fontId="28" fillId="0" borderId="10" xfId="0" applyNumberFormat="1" applyFont="1" applyBorder="1" applyAlignment="1">
      <alignment horizontal="right"/>
    </xf>
    <xf numFmtId="167" fontId="28" fillId="0" borderId="9" xfId="0" applyNumberFormat="1" applyFont="1" applyBorder="1" applyAlignment="1">
      <alignment horizontal="right"/>
    </xf>
    <xf numFmtId="9" fontId="0" fillId="0" borderId="0" xfId="0" applyNumberFormat="1"/>
    <xf numFmtId="9" fontId="37" fillId="0" borderId="0" xfId="0" applyNumberFormat="1" applyFont="1"/>
    <xf numFmtId="0" fontId="0" fillId="0" borderId="7" xfId="0" applyBorder="1"/>
    <xf numFmtId="9" fontId="12" fillId="4" borderId="0" xfId="0" applyNumberFormat="1" applyFont="1" applyFill="1" applyAlignment="1">
      <alignment vertical="center"/>
    </xf>
    <xf numFmtId="9" fontId="5" fillId="4" borderId="0" xfId="0" applyNumberFormat="1" applyFont="1" applyFill="1" applyAlignment="1">
      <alignment vertic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164" fontId="0" fillId="0" borderId="13" xfId="2" applyNumberFormat="1" applyFont="1" applyFill="1" applyBorder="1"/>
    <xf numFmtId="164" fontId="0" fillId="0" borderId="0" xfId="2" applyNumberFormat="1" applyFont="1" applyFill="1"/>
    <xf numFmtId="0" fontId="28" fillId="3" borderId="15" xfId="0" applyFont="1" applyFill="1" applyBorder="1" applyAlignment="1">
      <alignment horizontal="center"/>
    </xf>
    <xf numFmtId="0" fontId="28" fillId="3" borderId="18" xfId="0" applyFont="1" applyFill="1" applyBorder="1" applyAlignment="1">
      <alignment horizontal="center"/>
    </xf>
    <xf numFmtId="0" fontId="28" fillId="3" borderId="1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24" fillId="0" borderId="7" xfId="0" applyFont="1" applyBorder="1"/>
    <xf numFmtId="0" fontId="6" fillId="0" borderId="0" xfId="0" applyFont="1" applyAlignment="1">
      <alignment horizontal="center" vertical="center"/>
    </xf>
    <xf numFmtId="0" fontId="0" fillId="0" borderId="0" xfId="0"/>
    <xf numFmtId="0" fontId="6" fillId="0" borderId="3" xfId="0" applyFont="1" applyBorder="1" applyAlignment="1">
      <alignment horizontal="center"/>
    </xf>
    <xf numFmtId="0" fontId="24" fillId="0" borderId="3" xfId="0" applyFont="1" applyBorder="1"/>
    <xf numFmtId="0" fontId="5" fillId="0" borderId="4" xfId="0" applyFont="1" applyBorder="1" applyAlignment="1">
      <alignment horizontal="center"/>
    </xf>
    <xf numFmtId="0" fontId="24" fillId="0" borderId="5" xfId="0" applyFont="1" applyBorder="1"/>
    <xf numFmtId="0" fontId="5" fillId="0" borderId="3" xfId="0" applyFont="1" applyBorder="1" applyAlignment="1">
      <alignment horizontal="center"/>
    </xf>
    <xf numFmtId="0" fontId="46" fillId="0" borderId="0" xfId="0" applyFont="1" applyAlignment="1">
      <alignment vertical="center"/>
    </xf>
  </cellXfs>
  <cellStyles count="7">
    <cellStyle name="Comma" xfId="2" builtinId="3"/>
    <cellStyle name="Hyperlink" xfId="1" builtinId="8"/>
    <cellStyle name="Normal" xfId="0" builtinId="0"/>
    <cellStyle name="Normal 2" xfId="4" xr:uid="{DDB3ADC1-7DAC-4806-B12F-B1DB531612E7}"/>
    <cellStyle name="Normal 3" xfId="5" xr:uid="{B26B482A-70DA-43AA-B1E6-F1EC4B1ABB06}"/>
    <cellStyle name="Normal 4" xfId="6" xr:uid="{2792EC8F-E3F9-4410-A53C-096765A2E5D1}"/>
    <cellStyle name="Percent" xfId="3" builtinId="5"/>
  </cellStyles>
  <dxfs count="0"/>
  <tableStyles count="0" defaultTableStyle="TableStyleMedium2" defaultPivotStyle="PivotStyleLight16"/>
  <colors>
    <mruColors>
      <color rgb="FFFFFFCC"/>
      <color rgb="FF0000FF"/>
      <color rgb="FFDB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Intel Dominates CPU Pricing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Price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cpupriceproductivitybenchmark!$B$2:$B$100</c:f>
              <c:strCache>
                <c:ptCount val="72"/>
                <c:pt idx="0">
                  <c:v>AMD Ryzen 7 5700X3D</c:v>
                </c:pt>
                <c:pt idx="1">
                  <c:v>Intel Core i3-14100</c:v>
                </c:pt>
                <c:pt idx="2">
                  <c:v>Intel Core i7-9700K</c:v>
                </c:pt>
                <c:pt idx="3">
                  <c:v>Intel Core i7-9700K</c:v>
                </c:pt>
                <c:pt idx="4">
                  <c:v>AMD Ryzen 7 8700G •</c:v>
                </c:pt>
                <c:pt idx="5">
                  <c:v>Intel Core i9-9900K</c:v>
                </c:pt>
                <c:pt idx="6">
                  <c:v>Intel Core i9-9900K</c:v>
                </c:pt>
                <c:pt idx="7">
                  <c:v>Intel Core i7-11700</c:v>
                </c:pt>
                <c:pt idx="8">
                  <c:v>AMD Ryzen 7 5800X •</c:v>
                </c:pt>
                <c:pt idx="9">
                  <c:v>Intel Core i5-12400</c:v>
                </c:pt>
                <c:pt idx="10">
                  <c:v>Intel Core i9-10850</c:v>
                </c:pt>
                <c:pt idx="11">
                  <c:v>Intel Core i5-11600</c:v>
                </c:pt>
                <c:pt idx="12">
                  <c:v>Intel Core i5-12500</c:v>
                </c:pt>
                <c:pt idx="13">
                  <c:v>Intel Core i5-11600</c:v>
                </c:pt>
                <c:pt idx="14">
                  <c:v>Intel Core i9-10900</c:v>
                </c:pt>
                <c:pt idx="15">
                  <c:v>Intel Core i9-10900</c:v>
                </c:pt>
                <c:pt idx="16">
                  <c:v>Intel Core i9-11900</c:v>
                </c:pt>
                <c:pt idx="17">
                  <c:v>Intel Core i5-11600</c:v>
                </c:pt>
                <c:pt idx="18">
                  <c:v>Intel Core i5-12400</c:v>
                </c:pt>
                <c:pt idx="19">
                  <c:v>AMD Ryzen 9 5900X •</c:v>
                </c:pt>
                <c:pt idx="20">
                  <c:v>AMD Ryzen 9 5950X •</c:v>
                </c:pt>
                <c:pt idx="21">
                  <c:v>Intel Core i9-11900</c:v>
                </c:pt>
                <c:pt idx="22">
                  <c:v>Intel Core i7-11700</c:v>
                </c:pt>
                <c:pt idx="23">
                  <c:v>Intel Core i5-12600</c:v>
                </c:pt>
                <c:pt idx="24">
                  <c:v>Intel Core i7-11700</c:v>
                </c:pt>
                <c:pt idx="25">
                  <c:v>Intel Core i9-11900</c:v>
                </c:pt>
                <c:pt idx="26">
                  <c:v>AMD Ryzen 7 5800X3D</c:v>
                </c:pt>
                <c:pt idx="27">
                  <c:v>Intel Core i9-11900</c:v>
                </c:pt>
                <c:pt idx="28">
                  <c:v>AMD Ryzen 5 7600 •</c:v>
                </c:pt>
                <c:pt idx="29">
                  <c:v>Intel Core i5-13400</c:v>
                </c:pt>
                <c:pt idx="30">
                  <c:v>Intel Core i5-13400</c:v>
                </c:pt>
                <c:pt idx="31">
                  <c:v>Intel Core i5-14400</c:v>
                </c:pt>
                <c:pt idx="32">
                  <c:v>AMD Ryzen 9 7900 •</c:v>
                </c:pt>
                <c:pt idx="33">
                  <c:v>Intel Core i5-12600</c:v>
                </c:pt>
                <c:pt idx="34">
                  <c:v>Intel Core i5-12600</c:v>
                </c:pt>
                <c:pt idx="35">
                  <c:v>AMD Ryzen 7 7700 •</c:v>
                </c:pt>
                <c:pt idx="36">
                  <c:v>Intel Core i7-12700</c:v>
                </c:pt>
                <c:pt idx="37">
                  <c:v>AMD Ryzen 5 7600X •</c:v>
                </c:pt>
                <c:pt idx="38">
                  <c:v>Intel Core i9-12900</c:v>
                </c:pt>
                <c:pt idx="39">
                  <c:v>AMD Ryzen 7 7700X •</c:v>
                </c:pt>
                <c:pt idx="40">
                  <c:v>Intel Core i5-14500</c:v>
                </c:pt>
                <c:pt idx="41">
                  <c:v>Intel Core i9-12900</c:v>
                </c:pt>
                <c:pt idx="42">
                  <c:v>Intel Core i5-13500</c:v>
                </c:pt>
                <c:pt idx="43">
                  <c:v>Intel Core i7-12700</c:v>
                </c:pt>
                <c:pt idx="44">
                  <c:v>Intel Core i7-12700</c:v>
                </c:pt>
                <c:pt idx="45">
                  <c:v>AMD Ryzen 9 7950X •</c:v>
                </c:pt>
                <c:pt idx="46">
                  <c:v>AMD Ryzen 9 7900X •</c:v>
                </c:pt>
                <c:pt idx="47">
                  <c:v>Intel Core i5-13600</c:v>
                </c:pt>
                <c:pt idx="48">
                  <c:v>AMD Ryzen 9 7900X3D</c:v>
                </c:pt>
                <c:pt idx="49">
                  <c:v>Intel Core i9-12900</c:v>
                </c:pt>
                <c:pt idx="50">
                  <c:v>Intel Core i9-12900</c:v>
                </c:pt>
                <c:pt idx="51">
                  <c:v>AMD Ryzen 7 7800X3D</c:v>
                </c:pt>
                <c:pt idx="52">
                  <c:v>Intel Core i9-12900</c:v>
                </c:pt>
                <c:pt idx="53">
                  <c:v>AMD Ryzen 9 7950X3D</c:v>
                </c:pt>
                <c:pt idx="54">
                  <c:v>Intel Core i7-13700</c:v>
                </c:pt>
                <c:pt idx="55">
                  <c:v>Intel Core i7-13700</c:v>
                </c:pt>
                <c:pt idx="56">
                  <c:v>Intel Core i5-13600</c:v>
                </c:pt>
                <c:pt idx="57">
                  <c:v>Intel Core i5-13600</c:v>
                </c:pt>
                <c:pt idx="58">
                  <c:v>Intel Core i9-13900</c:v>
                </c:pt>
                <c:pt idx="59">
                  <c:v>Intel Core i9-13900</c:v>
                </c:pt>
                <c:pt idx="60">
                  <c:v>Intel Core i5-14600</c:v>
                </c:pt>
                <c:pt idx="61">
                  <c:v>Intel Core i5-14600</c:v>
                </c:pt>
                <c:pt idx="62">
                  <c:v>Intel Core i7-13700K</c:v>
                </c:pt>
                <c:pt idx="63">
                  <c:v>Intel Core i7-13700K</c:v>
                </c:pt>
                <c:pt idx="64">
                  <c:v>Intel Core i9-13900K</c:v>
                </c:pt>
                <c:pt idx="65">
                  <c:v>Intel Core i9-13900K</c:v>
                </c:pt>
                <c:pt idx="66">
                  <c:v>Intel Core i7-14700K</c:v>
                </c:pt>
                <c:pt idx="67">
                  <c:v>Intel Core i7-14700K</c:v>
                </c:pt>
                <c:pt idx="68">
                  <c:v>Intel Core i9-14900K</c:v>
                </c:pt>
                <c:pt idx="69">
                  <c:v>Intel Core i9-14900K</c:v>
                </c:pt>
                <c:pt idx="70">
                  <c:v>Intel Core i9-13900K</c:v>
                </c:pt>
                <c:pt idx="71">
                  <c:v>name</c:v>
                </c:pt>
              </c:strCache>
            </c:strRef>
          </c:cat>
          <c:val>
            <c:numRef>
              <c:f>cpupriceproductivitybenchmark!$C$2:$C$100</c:f>
              <c:numCache>
                <c:formatCode>"$"#,##0_);[Red]\("$"#,##0\)</c:formatCode>
                <c:ptCount val="72"/>
                <c:pt idx="0">
                  <c:v>247</c:v>
                </c:pt>
                <c:pt idx="1">
                  <c:v>120</c:v>
                </c:pt>
                <c:pt idx="2">
                  <c:v>309</c:v>
                </c:pt>
                <c:pt idx="3">
                  <c:v>280</c:v>
                </c:pt>
                <c:pt idx="4">
                  <c:v>329</c:v>
                </c:pt>
                <c:pt idx="5">
                  <c:v>360</c:v>
                </c:pt>
                <c:pt idx="6">
                  <c:v>468</c:v>
                </c:pt>
                <c:pt idx="7">
                  <c:v>216</c:v>
                </c:pt>
                <c:pt idx="8">
                  <c:v>208</c:v>
                </c:pt>
                <c:pt idx="9">
                  <c:v>153</c:v>
                </c:pt>
                <c:pt idx="10">
                  <c:v>286</c:v>
                </c:pt>
                <c:pt idx="11">
                  <c:v>157</c:v>
                </c:pt>
                <c:pt idx="12">
                  <c:v>196</c:v>
                </c:pt>
                <c:pt idx="13">
                  <c:v>175</c:v>
                </c:pt>
                <c:pt idx="14">
                  <c:v>282</c:v>
                </c:pt>
                <c:pt idx="15">
                  <c:v>445</c:v>
                </c:pt>
                <c:pt idx="16">
                  <c:v>270</c:v>
                </c:pt>
                <c:pt idx="17">
                  <c:v>150</c:v>
                </c:pt>
                <c:pt idx="18">
                  <c:v>141</c:v>
                </c:pt>
                <c:pt idx="19">
                  <c:v>275</c:v>
                </c:pt>
                <c:pt idx="20">
                  <c:v>379</c:v>
                </c:pt>
                <c:pt idx="21">
                  <c:v>274</c:v>
                </c:pt>
                <c:pt idx="22">
                  <c:v>240</c:v>
                </c:pt>
                <c:pt idx="23">
                  <c:v>161</c:v>
                </c:pt>
                <c:pt idx="24">
                  <c:v>248</c:v>
                </c:pt>
                <c:pt idx="25">
                  <c:v>265</c:v>
                </c:pt>
                <c:pt idx="26">
                  <c:v>293</c:v>
                </c:pt>
                <c:pt idx="27">
                  <c:v>270</c:v>
                </c:pt>
                <c:pt idx="28">
                  <c:v>233</c:v>
                </c:pt>
                <c:pt idx="29">
                  <c:v>206</c:v>
                </c:pt>
                <c:pt idx="30">
                  <c:v>186</c:v>
                </c:pt>
                <c:pt idx="31">
                  <c:v>210</c:v>
                </c:pt>
                <c:pt idx="32">
                  <c:v>369</c:v>
                </c:pt>
                <c:pt idx="33">
                  <c:v>160</c:v>
                </c:pt>
                <c:pt idx="34">
                  <c:v>179</c:v>
                </c:pt>
                <c:pt idx="35">
                  <c:v>259</c:v>
                </c:pt>
                <c:pt idx="36">
                  <c:v>250</c:v>
                </c:pt>
                <c:pt idx="37">
                  <c:v>213</c:v>
                </c:pt>
                <c:pt idx="38">
                  <c:v>351</c:v>
                </c:pt>
                <c:pt idx="39">
                  <c:v>282</c:v>
                </c:pt>
                <c:pt idx="40">
                  <c:v>240</c:v>
                </c:pt>
                <c:pt idx="41">
                  <c:v>300</c:v>
                </c:pt>
                <c:pt idx="42">
                  <c:v>240</c:v>
                </c:pt>
                <c:pt idx="43">
                  <c:v>254</c:v>
                </c:pt>
                <c:pt idx="44">
                  <c:v>238</c:v>
                </c:pt>
                <c:pt idx="45">
                  <c:v>550</c:v>
                </c:pt>
                <c:pt idx="46">
                  <c:v>381</c:v>
                </c:pt>
                <c:pt idx="47">
                  <c:v>284</c:v>
                </c:pt>
                <c:pt idx="48">
                  <c:v>406</c:v>
                </c:pt>
                <c:pt idx="49">
                  <c:v>310</c:v>
                </c:pt>
                <c:pt idx="50">
                  <c:v>360</c:v>
                </c:pt>
                <c:pt idx="51">
                  <c:v>369</c:v>
                </c:pt>
                <c:pt idx="52">
                  <c:v>425</c:v>
                </c:pt>
                <c:pt idx="53">
                  <c:v>591</c:v>
                </c:pt>
                <c:pt idx="54">
                  <c:v>319</c:v>
                </c:pt>
                <c:pt idx="55">
                  <c:v>361</c:v>
                </c:pt>
                <c:pt idx="56">
                  <c:v>285</c:v>
                </c:pt>
                <c:pt idx="57">
                  <c:v>280</c:v>
                </c:pt>
                <c:pt idx="58">
                  <c:v>470</c:v>
                </c:pt>
                <c:pt idx="59">
                  <c:v>532</c:v>
                </c:pt>
                <c:pt idx="60">
                  <c:v>310</c:v>
                </c:pt>
                <c:pt idx="61">
                  <c:v>288</c:v>
                </c:pt>
                <c:pt idx="62">
                  <c:v>336</c:v>
                </c:pt>
                <c:pt idx="63">
                  <c:v>370</c:v>
                </c:pt>
                <c:pt idx="64">
                  <c:v>527</c:v>
                </c:pt>
                <c:pt idx="65">
                  <c:v>523</c:v>
                </c:pt>
                <c:pt idx="66">
                  <c:v>400</c:v>
                </c:pt>
                <c:pt idx="67">
                  <c:v>393</c:v>
                </c:pt>
                <c:pt idx="68">
                  <c:v>574</c:v>
                </c:pt>
                <c:pt idx="69">
                  <c:v>539</c:v>
                </c:pt>
                <c:pt idx="70">
                  <c:v>625</c:v>
                </c:pt>
                <c:pt idx="7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E-4B74-AAEA-892017728303}"/>
            </c:ext>
          </c:extLst>
        </c:ser>
        <c:ser>
          <c:idx val="1"/>
          <c:order val="1"/>
          <c:tx>
            <c:v>Performance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cpupriceproductivitybenchmark!$B$2:$B$100</c:f>
              <c:strCache>
                <c:ptCount val="72"/>
                <c:pt idx="0">
                  <c:v>AMD Ryzen 7 5700X3D</c:v>
                </c:pt>
                <c:pt idx="1">
                  <c:v>Intel Core i3-14100</c:v>
                </c:pt>
                <c:pt idx="2">
                  <c:v>Intel Core i7-9700K</c:v>
                </c:pt>
                <c:pt idx="3">
                  <c:v>Intel Core i7-9700K</c:v>
                </c:pt>
                <c:pt idx="4">
                  <c:v>AMD Ryzen 7 8700G •</c:v>
                </c:pt>
                <c:pt idx="5">
                  <c:v>Intel Core i9-9900K</c:v>
                </c:pt>
                <c:pt idx="6">
                  <c:v>Intel Core i9-9900K</c:v>
                </c:pt>
                <c:pt idx="7">
                  <c:v>Intel Core i7-11700</c:v>
                </c:pt>
                <c:pt idx="8">
                  <c:v>AMD Ryzen 7 5800X •</c:v>
                </c:pt>
                <c:pt idx="9">
                  <c:v>Intel Core i5-12400</c:v>
                </c:pt>
                <c:pt idx="10">
                  <c:v>Intel Core i9-10850</c:v>
                </c:pt>
                <c:pt idx="11">
                  <c:v>Intel Core i5-11600</c:v>
                </c:pt>
                <c:pt idx="12">
                  <c:v>Intel Core i5-12500</c:v>
                </c:pt>
                <c:pt idx="13">
                  <c:v>Intel Core i5-11600</c:v>
                </c:pt>
                <c:pt idx="14">
                  <c:v>Intel Core i9-10900</c:v>
                </c:pt>
                <c:pt idx="15">
                  <c:v>Intel Core i9-10900</c:v>
                </c:pt>
                <c:pt idx="16">
                  <c:v>Intel Core i9-11900</c:v>
                </c:pt>
                <c:pt idx="17">
                  <c:v>Intel Core i5-11600</c:v>
                </c:pt>
                <c:pt idx="18">
                  <c:v>Intel Core i5-12400</c:v>
                </c:pt>
                <c:pt idx="19">
                  <c:v>AMD Ryzen 9 5900X •</c:v>
                </c:pt>
                <c:pt idx="20">
                  <c:v>AMD Ryzen 9 5950X •</c:v>
                </c:pt>
                <c:pt idx="21">
                  <c:v>Intel Core i9-11900</c:v>
                </c:pt>
                <c:pt idx="22">
                  <c:v>Intel Core i7-11700</c:v>
                </c:pt>
                <c:pt idx="23">
                  <c:v>Intel Core i5-12600</c:v>
                </c:pt>
                <c:pt idx="24">
                  <c:v>Intel Core i7-11700</c:v>
                </c:pt>
                <c:pt idx="25">
                  <c:v>Intel Core i9-11900</c:v>
                </c:pt>
                <c:pt idx="26">
                  <c:v>AMD Ryzen 7 5800X3D</c:v>
                </c:pt>
                <c:pt idx="27">
                  <c:v>Intel Core i9-11900</c:v>
                </c:pt>
                <c:pt idx="28">
                  <c:v>AMD Ryzen 5 7600 •</c:v>
                </c:pt>
                <c:pt idx="29">
                  <c:v>Intel Core i5-13400</c:v>
                </c:pt>
                <c:pt idx="30">
                  <c:v>Intel Core i5-13400</c:v>
                </c:pt>
                <c:pt idx="31">
                  <c:v>Intel Core i5-14400</c:v>
                </c:pt>
                <c:pt idx="32">
                  <c:v>AMD Ryzen 9 7900 •</c:v>
                </c:pt>
                <c:pt idx="33">
                  <c:v>Intel Core i5-12600</c:v>
                </c:pt>
                <c:pt idx="34">
                  <c:v>Intel Core i5-12600</c:v>
                </c:pt>
                <c:pt idx="35">
                  <c:v>AMD Ryzen 7 7700 •</c:v>
                </c:pt>
                <c:pt idx="36">
                  <c:v>Intel Core i7-12700</c:v>
                </c:pt>
                <c:pt idx="37">
                  <c:v>AMD Ryzen 5 7600X •</c:v>
                </c:pt>
                <c:pt idx="38">
                  <c:v>Intel Core i9-12900</c:v>
                </c:pt>
                <c:pt idx="39">
                  <c:v>AMD Ryzen 7 7700X •</c:v>
                </c:pt>
                <c:pt idx="40">
                  <c:v>Intel Core i5-14500</c:v>
                </c:pt>
                <c:pt idx="41">
                  <c:v>Intel Core i9-12900</c:v>
                </c:pt>
                <c:pt idx="42">
                  <c:v>Intel Core i5-13500</c:v>
                </c:pt>
                <c:pt idx="43">
                  <c:v>Intel Core i7-12700</c:v>
                </c:pt>
                <c:pt idx="44">
                  <c:v>Intel Core i7-12700</c:v>
                </c:pt>
                <c:pt idx="45">
                  <c:v>AMD Ryzen 9 7950X •</c:v>
                </c:pt>
                <c:pt idx="46">
                  <c:v>AMD Ryzen 9 7900X •</c:v>
                </c:pt>
                <c:pt idx="47">
                  <c:v>Intel Core i5-13600</c:v>
                </c:pt>
                <c:pt idx="48">
                  <c:v>AMD Ryzen 9 7900X3D</c:v>
                </c:pt>
                <c:pt idx="49">
                  <c:v>Intel Core i9-12900</c:v>
                </c:pt>
                <c:pt idx="50">
                  <c:v>Intel Core i9-12900</c:v>
                </c:pt>
                <c:pt idx="51">
                  <c:v>AMD Ryzen 7 7800X3D</c:v>
                </c:pt>
                <c:pt idx="52">
                  <c:v>Intel Core i9-12900</c:v>
                </c:pt>
                <c:pt idx="53">
                  <c:v>AMD Ryzen 9 7950X3D</c:v>
                </c:pt>
                <c:pt idx="54">
                  <c:v>Intel Core i7-13700</c:v>
                </c:pt>
                <c:pt idx="55">
                  <c:v>Intel Core i7-13700</c:v>
                </c:pt>
                <c:pt idx="56">
                  <c:v>Intel Core i5-13600</c:v>
                </c:pt>
                <c:pt idx="57">
                  <c:v>Intel Core i5-13600</c:v>
                </c:pt>
                <c:pt idx="58">
                  <c:v>Intel Core i9-13900</c:v>
                </c:pt>
                <c:pt idx="59">
                  <c:v>Intel Core i9-13900</c:v>
                </c:pt>
                <c:pt idx="60">
                  <c:v>Intel Core i5-14600</c:v>
                </c:pt>
                <c:pt idx="61">
                  <c:v>Intel Core i5-14600</c:v>
                </c:pt>
                <c:pt idx="62">
                  <c:v>Intel Core i7-13700K</c:v>
                </c:pt>
                <c:pt idx="63">
                  <c:v>Intel Core i7-13700K</c:v>
                </c:pt>
                <c:pt idx="64">
                  <c:v>Intel Core i9-13900K</c:v>
                </c:pt>
                <c:pt idx="65">
                  <c:v>Intel Core i9-13900K</c:v>
                </c:pt>
                <c:pt idx="66">
                  <c:v>Intel Core i7-14700K</c:v>
                </c:pt>
                <c:pt idx="67">
                  <c:v>Intel Core i7-14700K</c:v>
                </c:pt>
                <c:pt idx="68">
                  <c:v>Intel Core i9-14900K</c:v>
                </c:pt>
                <c:pt idx="69">
                  <c:v>Intel Core i9-14900K</c:v>
                </c:pt>
                <c:pt idx="70">
                  <c:v>Intel Core i9-13900K</c:v>
                </c:pt>
                <c:pt idx="71">
                  <c:v>name</c:v>
                </c:pt>
              </c:strCache>
            </c:strRef>
          </c:cat>
          <c:val>
            <c:numRef>
              <c:f>cpupriceproductivitybenchmark!$D$2:$D$100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E-4B74-AAEA-89201772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241920"/>
        <c:axId val="981238080"/>
      </c:barChart>
      <c:catAx>
        <c:axId val="98124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238080"/>
        <c:crosses val="autoZero"/>
        <c:auto val="1"/>
        <c:lblAlgn val="ctr"/>
        <c:lblOffset val="100"/>
        <c:noMultiLvlLbl val="0"/>
      </c:catAx>
      <c:valAx>
        <c:axId val="981238080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2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ARM Declining Unit Share vs x86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armmktshare!$A$2</c:f>
              <c:strCache>
                <c:ptCount val="1"/>
                <c:pt idx="0">
                  <c:v>Arm Unit Share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armmktshare!$B$1:$N$1</c:f>
              <c:strCache>
                <c:ptCount val="13"/>
                <c:pt idx="0">
                  <c:v>2Q20</c:v>
                </c:pt>
                <c:pt idx="1">
                  <c:v>4Q20</c:v>
                </c:pt>
                <c:pt idx="2">
                  <c:v>1Q21</c:v>
                </c:pt>
                <c:pt idx="3">
                  <c:v>2Q21</c:v>
                </c:pt>
                <c:pt idx="4">
                  <c:v>3Q21</c:v>
                </c:pt>
                <c:pt idx="5">
                  <c:v>4Q21</c:v>
                </c:pt>
                <c:pt idx="6">
                  <c:v>1Q22</c:v>
                </c:pt>
                <c:pt idx="7">
                  <c:v>2Q22</c:v>
                </c:pt>
                <c:pt idx="8">
                  <c:v>3Q22</c:v>
                </c:pt>
                <c:pt idx="9">
                  <c:v>4Q22</c:v>
                </c:pt>
                <c:pt idx="10">
                  <c:v>1Q23</c:v>
                </c:pt>
                <c:pt idx="11">
                  <c:v>2Q23</c:v>
                </c:pt>
                <c:pt idx="12">
                  <c:v>3Q23</c:v>
                </c:pt>
              </c:strCache>
            </c:strRef>
          </c:cat>
          <c:val>
            <c:numRef>
              <c:f>armmktshare!$B$2:$N$2</c:f>
              <c:numCache>
                <c:formatCode>0.00%</c:formatCode>
                <c:ptCount val="13"/>
                <c:pt idx="0" formatCode="0%">
                  <c:v>0.02</c:v>
                </c:pt>
                <c:pt idx="1">
                  <c:v>3.4000000000000002E-2</c:v>
                </c:pt>
                <c:pt idx="2">
                  <c:v>5.8999999999999997E-2</c:v>
                </c:pt>
                <c:pt idx="3" formatCode="0%">
                  <c:v>7.0000000000000007E-2</c:v>
                </c:pt>
                <c:pt idx="4">
                  <c:v>8.8999999999999996E-2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9.4E-2</c:v>
                </c:pt>
                <c:pt idx="8">
                  <c:v>0.14599999999999999</c:v>
                </c:pt>
                <c:pt idx="9">
                  <c:v>0.13300000000000001</c:v>
                </c:pt>
                <c:pt idx="10">
                  <c:v>0.14799999999999999</c:v>
                </c:pt>
                <c:pt idx="11">
                  <c:v>0.111</c:v>
                </c:pt>
                <c:pt idx="12" formatCode="General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D-4180-AEF3-8BAC3E0EF7CD}"/>
            </c:ext>
          </c:extLst>
        </c:ser>
        <c:ser>
          <c:idx val="1"/>
          <c:order val="1"/>
          <c:tx>
            <c:strRef>
              <c:f>armmktshare!$A$3</c:f>
              <c:strCache>
                <c:ptCount val="1"/>
                <c:pt idx="0">
                  <c:v>x86 Unit Share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armmktshare!$B$1:$N$1</c:f>
              <c:strCache>
                <c:ptCount val="13"/>
                <c:pt idx="0">
                  <c:v>2Q20</c:v>
                </c:pt>
                <c:pt idx="1">
                  <c:v>4Q20</c:v>
                </c:pt>
                <c:pt idx="2">
                  <c:v>1Q21</c:v>
                </c:pt>
                <c:pt idx="3">
                  <c:v>2Q21</c:v>
                </c:pt>
                <c:pt idx="4">
                  <c:v>3Q21</c:v>
                </c:pt>
                <c:pt idx="5">
                  <c:v>4Q21</c:v>
                </c:pt>
                <c:pt idx="6">
                  <c:v>1Q22</c:v>
                </c:pt>
                <c:pt idx="7">
                  <c:v>2Q22</c:v>
                </c:pt>
                <c:pt idx="8">
                  <c:v>3Q22</c:v>
                </c:pt>
                <c:pt idx="9">
                  <c:v>4Q22</c:v>
                </c:pt>
                <c:pt idx="10">
                  <c:v>1Q23</c:v>
                </c:pt>
                <c:pt idx="11">
                  <c:v>2Q23</c:v>
                </c:pt>
                <c:pt idx="12">
                  <c:v>3Q23</c:v>
                </c:pt>
              </c:strCache>
            </c:strRef>
          </c:cat>
          <c:val>
            <c:numRef>
              <c:f>armmktshare!$B$3:$N$3</c:f>
              <c:numCache>
                <c:formatCode>0.00%</c:formatCode>
                <c:ptCount val="13"/>
                <c:pt idx="0">
                  <c:v>0.98</c:v>
                </c:pt>
                <c:pt idx="1">
                  <c:v>0.96599999999999997</c:v>
                </c:pt>
                <c:pt idx="2">
                  <c:v>0.94100000000000006</c:v>
                </c:pt>
                <c:pt idx="3">
                  <c:v>0.92999999999999994</c:v>
                </c:pt>
                <c:pt idx="4">
                  <c:v>0.91100000000000003</c:v>
                </c:pt>
                <c:pt idx="5">
                  <c:v>0.89700000000000002</c:v>
                </c:pt>
                <c:pt idx="6">
                  <c:v>0.88700000000000001</c:v>
                </c:pt>
                <c:pt idx="7">
                  <c:v>0.90600000000000003</c:v>
                </c:pt>
                <c:pt idx="8">
                  <c:v>0.85399999999999998</c:v>
                </c:pt>
                <c:pt idx="9">
                  <c:v>0.86699999999999999</c:v>
                </c:pt>
                <c:pt idx="10">
                  <c:v>0.85199999999999998</c:v>
                </c:pt>
                <c:pt idx="11">
                  <c:v>0.88900000000000001</c:v>
                </c:pt>
                <c:pt idx="12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D-4180-AEF3-8BAC3E0E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94255"/>
        <c:axId val="75369295"/>
      </c:barChart>
      <c:catAx>
        <c:axId val="753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369295"/>
        <c:crosses val="autoZero"/>
        <c:auto val="1"/>
        <c:lblAlgn val="ctr"/>
        <c:lblOffset val="100"/>
        <c:noMultiLvlLbl val="0"/>
      </c:catAx>
      <c:valAx>
        <c:axId val="75369295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3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G3D</a:t>
            </a:r>
            <a:r>
              <a:rPr lang="en-US" b="1" baseline="0"/>
              <a:t> Scores/MSRP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passmarkbenchmarkgpu!$A$2:$A$172</c:f>
              <c:strCache>
                <c:ptCount val="42"/>
                <c:pt idx="0">
                  <c:v>GeForce RTX 3050</c:v>
                </c:pt>
                <c:pt idx="1">
                  <c:v>Radeon RX 6650 XT</c:v>
                </c:pt>
                <c:pt idx="2">
                  <c:v>GeForce RTX 4060 Ti</c:v>
                </c:pt>
                <c:pt idx="3">
                  <c:v>Radeon RX 7600</c:v>
                </c:pt>
                <c:pt idx="4">
                  <c:v>GeForce RTX 4060</c:v>
                </c:pt>
                <c:pt idx="5">
                  <c:v>Radeon RX 7700 XT</c:v>
                </c:pt>
                <c:pt idx="6">
                  <c:v>GeForce RTX 4070 SUPER</c:v>
                </c:pt>
                <c:pt idx="7">
                  <c:v>Radeon RX 6800</c:v>
                </c:pt>
                <c:pt idx="8">
                  <c:v>GeForce RTX 3060 12GB</c:v>
                </c:pt>
                <c:pt idx="9">
                  <c:v>Radeon RX 6600M</c:v>
                </c:pt>
                <c:pt idx="10">
                  <c:v>GeForce RTX 4070</c:v>
                </c:pt>
                <c:pt idx="11">
                  <c:v>Radeon RX 7800 XT</c:v>
                </c:pt>
                <c:pt idx="12">
                  <c:v>Radeon RX 7600 XT</c:v>
                </c:pt>
                <c:pt idx="13">
                  <c:v>GeForce RTX 4060 Ti 16GB</c:v>
                </c:pt>
                <c:pt idx="14">
                  <c:v>Radeon RX 6500 XT</c:v>
                </c:pt>
                <c:pt idx="15">
                  <c:v>Radeon RX 7900 GRE</c:v>
                </c:pt>
                <c:pt idx="16">
                  <c:v>GeForce RTX 3070 Ti</c:v>
                </c:pt>
                <c:pt idx="17">
                  <c:v>GeForce RTX 4070 Ti</c:v>
                </c:pt>
                <c:pt idx="18">
                  <c:v>Radeon RX 5500 XT</c:v>
                </c:pt>
                <c:pt idx="19">
                  <c:v>Radeon RX 7900 XT</c:v>
                </c:pt>
                <c:pt idx="20">
                  <c:v>GeForce RTX 4070 Ti SUPER</c:v>
                </c:pt>
                <c:pt idx="21">
                  <c:v>GeForce RTX 3060 Ti</c:v>
                </c:pt>
                <c:pt idx="22">
                  <c:v>GeForce RTX 3070</c:v>
                </c:pt>
                <c:pt idx="23">
                  <c:v>Intel Arc A750</c:v>
                </c:pt>
                <c:pt idx="24">
                  <c:v>GeForce RTX 3080</c:v>
                </c:pt>
                <c:pt idx="25">
                  <c:v>GeForce GTX 1660 SUPER</c:v>
                </c:pt>
                <c:pt idx="26">
                  <c:v>Radeon RX 6900 XT</c:v>
                </c:pt>
                <c:pt idx="27">
                  <c:v>GeForce GTX 1650</c:v>
                </c:pt>
                <c:pt idx="28">
                  <c:v>Radeon RX 7900 XTX</c:v>
                </c:pt>
                <c:pt idx="29">
                  <c:v>GeForce GTX 1660</c:v>
                </c:pt>
                <c:pt idx="30">
                  <c:v>Intel Arc A770</c:v>
                </c:pt>
                <c:pt idx="31">
                  <c:v>GeForce GTX 1660 Ti</c:v>
                </c:pt>
                <c:pt idx="32">
                  <c:v>GeForce RTX 4080 SUPER</c:v>
                </c:pt>
                <c:pt idx="33">
                  <c:v>GeForce GTX 1650 SUPER</c:v>
                </c:pt>
                <c:pt idx="34">
                  <c:v>Radeon RX 6700M</c:v>
                </c:pt>
                <c:pt idx="35">
                  <c:v>Radeon RX 6950 XT</c:v>
                </c:pt>
                <c:pt idx="36">
                  <c:v>Radeon RX 6600 XT</c:v>
                </c:pt>
                <c:pt idx="37">
                  <c:v>GeForce RTX 4080</c:v>
                </c:pt>
                <c:pt idx="38">
                  <c:v>GeForce RTX 4090</c:v>
                </c:pt>
                <c:pt idx="39">
                  <c:v>Radeon RX 6750 XT</c:v>
                </c:pt>
                <c:pt idx="40">
                  <c:v>Intel Arc A580</c:v>
                </c:pt>
                <c:pt idx="41">
                  <c:v>Radeon RX 6700 XT</c:v>
                </c:pt>
              </c:strCache>
            </c:strRef>
          </c:cat>
          <c:val>
            <c:numRef>
              <c:f>passmarkbenchmarkgpu!$B$2:$B$172</c:f>
            </c:numRef>
          </c:val>
          <c:extLst>
            <c:ext xmlns:c16="http://schemas.microsoft.com/office/drawing/2014/chart" uri="{C3380CC4-5D6E-409C-BE32-E72D297353CC}">
              <c16:uniqueId val="{00000000-85AC-4C7C-8A7D-B3BA0386382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passmarkbenchmarkgpu!$A$2:$A$172</c:f>
              <c:strCache>
                <c:ptCount val="42"/>
                <c:pt idx="0">
                  <c:v>GeForce RTX 3050</c:v>
                </c:pt>
                <c:pt idx="1">
                  <c:v>Radeon RX 6650 XT</c:v>
                </c:pt>
                <c:pt idx="2">
                  <c:v>GeForce RTX 4060 Ti</c:v>
                </c:pt>
                <c:pt idx="3">
                  <c:v>Radeon RX 7600</c:v>
                </c:pt>
                <c:pt idx="4">
                  <c:v>GeForce RTX 4060</c:v>
                </c:pt>
                <c:pt idx="5">
                  <c:v>Radeon RX 7700 XT</c:v>
                </c:pt>
                <c:pt idx="6">
                  <c:v>GeForce RTX 4070 SUPER</c:v>
                </c:pt>
                <c:pt idx="7">
                  <c:v>Radeon RX 6800</c:v>
                </c:pt>
                <c:pt idx="8">
                  <c:v>GeForce RTX 3060 12GB</c:v>
                </c:pt>
                <c:pt idx="9">
                  <c:v>Radeon RX 6600M</c:v>
                </c:pt>
                <c:pt idx="10">
                  <c:v>GeForce RTX 4070</c:v>
                </c:pt>
                <c:pt idx="11">
                  <c:v>Radeon RX 7800 XT</c:v>
                </c:pt>
                <c:pt idx="12">
                  <c:v>Radeon RX 7600 XT</c:v>
                </c:pt>
                <c:pt idx="13">
                  <c:v>GeForce RTX 4060 Ti 16GB</c:v>
                </c:pt>
                <c:pt idx="14">
                  <c:v>Radeon RX 6500 XT</c:v>
                </c:pt>
                <c:pt idx="15">
                  <c:v>Radeon RX 7900 GRE</c:v>
                </c:pt>
                <c:pt idx="16">
                  <c:v>GeForce RTX 3070 Ti</c:v>
                </c:pt>
                <c:pt idx="17">
                  <c:v>GeForce RTX 4070 Ti</c:v>
                </c:pt>
                <c:pt idx="18">
                  <c:v>Radeon RX 5500 XT</c:v>
                </c:pt>
                <c:pt idx="19">
                  <c:v>Radeon RX 7900 XT</c:v>
                </c:pt>
                <c:pt idx="20">
                  <c:v>GeForce RTX 4070 Ti SUPER</c:v>
                </c:pt>
                <c:pt idx="21">
                  <c:v>GeForce RTX 3060 Ti</c:v>
                </c:pt>
                <c:pt idx="22">
                  <c:v>GeForce RTX 3070</c:v>
                </c:pt>
                <c:pt idx="23">
                  <c:v>Intel Arc A750</c:v>
                </c:pt>
                <c:pt idx="24">
                  <c:v>GeForce RTX 3080</c:v>
                </c:pt>
                <c:pt idx="25">
                  <c:v>GeForce GTX 1660 SUPER</c:v>
                </c:pt>
                <c:pt idx="26">
                  <c:v>Radeon RX 6900 XT</c:v>
                </c:pt>
                <c:pt idx="27">
                  <c:v>GeForce GTX 1650</c:v>
                </c:pt>
                <c:pt idx="28">
                  <c:v>Radeon RX 7900 XTX</c:v>
                </c:pt>
                <c:pt idx="29">
                  <c:v>GeForce GTX 1660</c:v>
                </c:pt>
                <c:pt idx="30">
                  <c:v>Intel Arc A770</c:v>
                </c:pt>
                <c:pt idx="31">
                  <c:v>GeForce GTX 1660 Ti</c:v>
                </c:pt>
                <c:pt idx="32">
                  <c:v>GeForce RTX 4080 SUPER</c:v>
                </c:pt>
                <c:pt idx="33">
                  <c:v>GeForce GTX 1650 SUPER</c:v>
                </c:pt>
                <c:pt idx="34">
                  <c:v>Radeon RX 6700M</c:v>
                </c:pt>
                <c:pt idx="35">
                  <c:v>Radeon RX 6950 XT</c:v>
                </c:pt>
                <c:pt idx="36">
                  <c:v>Radeon RX 6600 XT</c:v>
                </c:pt>
                <c:pt idx="37">
                  <c:v>GeForce RTX 4080</c:v>
                </c:pt>
                <c:pt idx="38">
                  <c:v>GeForce RTX 4090</c:v>
                </c:pt>
                <c:pt idx="39">
                  <c:v>Radeon RX 6750 XT</c:v>
                </c:pt>
                <c:pt idx="40">
                  <c:v>Intel Arc A580</c:v>
                </c:pt>
                <c:pt idx="41">
                  <c:v>Radeon RX 6700 XT</c:v>
                </c:pt>
              </c:strCache>
            </c:strRef>
          </c:cat>
          <c:val>
            <c:numRef>
              <c:f>passmarkbenchmarkgpu!$C$2:$C$172</c:f>
            </c:numRef>
          </c:val>
          <c:extLst>
            <c:ext xmlns:c16="http://schemas.microsoft.com/office/drawing/2014/chart" uri="{C3380CC4-5D6E-409C-BE32-E72D297353CC}">
              <c16:uniqueId val="{00000001-85AC-4C7C-8A7D-B3BA0386382A}"/>
            </c:ext>
          </c:extLst>
        </c:ser>
        <c:ser>
          <c:idx val="2"/>
          <c:order val="2"/>
          <c:tx>
            <c:v>G3D Scores/MSRP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passmarkbenchmarkgpu!$A$2:$A$172</c:f>
              <c:strCache>
                <c:ptCount val="42"/>
                <c:pt idx="0">
                  <c:v>GeForce RTX 3050</c:v>
                </c:pt>
                <c:pt idx="1">
                  <c:v>Radeon RX 6650 XT</c:v>
                </c:pt>
                <c:pt idx="2">
                  <c:v>GeForce RTX 4060 Ti</c:v>
                </c:pt>
                <c:pt idx="3">
                  <c:v>Radeon RX 7600</c:v>
                </c:pt>
                <c:pt idx="4">
                  <c:v>GeForce RTX 4060</c:v>
                </c:pt>
                <c:pt idx="5">
                  <c:v>Radeon RX 7700 XT</c:v>
                </c:pt>
                <c:pt idx="6">
                  <c:v>GeForce RTX 4070 SUPER</c:v>
                </c:pt>
                <c:pt idx="7">
                  <c:v>Radeon RX 6800</c:v>
                </c:pt>
                <c:pt idx="8">
                  <c:v>GeForce RTX 3060 12GB</c:v>
                </c:pt>
                <c:pt idx="9">
                  <c:v>Radeon RX 6600M</c:v>
                </c:pt>
                <c:pt idx="10">
                  <c:v>GeForce RTX 4070</c:v>
                </c:pt>
                <c:pt idx="11">
                  <c:v>Radeon RX 7800 XT</c:v>
                </c:pt>
                <c:pt idx="12">
                  <c:v>Radeon RX 7600 XT</c:v>
                </c:pt>
                <c:pt idx="13">
                  <c:v>GeForce RTX 4060 Ti 16GB</c:v>
                </c:pt>
                <c:pt idx="14">
                  <c:v>Radeon RX 6500 XT</c:v>
                </c:pt>
                <c:pt idx="15">
                  <c:v>Radeon RX 7900 GRE</c:v>
                </c:pt>
                <c:pt idx="16">
                  <c:v>GeForce RTX 3070 Ti</c:v>
                </c:pt>
                <c:pt idx="17">
                  <c:v>GeForce RTX 4070 Ti</c:v>
                </c:pt>
                <c:pt idx="18">
                  <c:v>Radeon RX 5500 XT</c:v>
                </c:pt>
                <c:pt idx="19">
                  <c:v>Radeon RX 7900 XT</c:v>
                </c:pt>
                <c:pt idx="20">
                  <c:v>GeForce RTX 4070 Ti SUPER</c:v>
                </c:pt>
                <c:pt idx="21">
                  <c:v>GeForce RTX 3060 Ti</c:v>
                </c:pt>
                <c:pt idx="22">
                  <c:v>GeForce RTX 3070</c:v>
                </c:pt>
                <c:pt idx="23">
                  <c:v>Intel Arc A750</c:v>
                </c:pt>
                <c:pt idx="24">
                  <c:v>GeForce RTX 3080</c:v>
                </c:pt>
                <c:pt idx="25">
                  <c:v>GeForce GTX 1660 SUPER</c:v>
                </c:pt>
                <c:pt idx="26">
                  <c:v>Radeon RX 6900 XT</c:v>
                </c:pt>
                <c:pt idx="27">
                  <c:v>GeForce GTX 1650</c:v>
                </c:pt>
                <c:pt idx="28">
                  <c:v>Radeon RX 7900 XTX</c:v>
                </c:pt>
                <c:pt idx="29">
                  <c:v>GeForce GTX 1660</c:v>
                </c:pt>
                <c:pt idx="30">
                  <c:v>Intel Arc A770</c:v>
                </c:pt>
                <c:pt idx="31">
                  <c:v>GeForce GTX 1660 Ti</c:v>
                </c:pt>
                <c:pt idx="32">
                  <c:v>GeForce RTX 4080 SUPER</c:v>
                </c:pt>
                <c:pt idx="33">
                  <c:v>GeForce GTX 1650 SUPER</c:v>
                </c:pt>
                <c:pt idx="34">
                  <c:v>Radeon RX 6700M</c:v>
                </c:pt>
                <c:pt idx="35">
                  <c:v>Radeon RX 6950 XT</c:v>
                </c:pt>
                <c:pt idx="36">
                  <c:v>Radeon RX 6600 XT</c:v>
                </c:pt>
                <c:pt idx="37">
                  <c:v>GeForce RTX 4080</c:v>
                </c:pt>
                <c:pt idx="38">
                  <c:v>GeForce RTX 4090</c:v>
                </c:pt>
                <c:pt idx="39">
                  <c:v>Radeon RX 6750 XT</c:v>
                </c:pt>
                <c:pt idx="40">
                  <c:v>Intel Arc A580</c:v>
                </c:pt>
                <c:pt idx="41">
                  <c:v>Radeon RX 6700 XT</c:v>
                </c:pt>
              </c:strCache>
            </c:strRef>
          </c:cat>
          <c:val>
            <c:numRef>
              <c:f>passmarkbenchmarkgpu!$D$2:$D$172</c:f>
              <c:numCache>
                <c:formatCode>General</c:formatCode>
                <c:ptCount val="42"/>
                <c:pt idx="0">
                  <c:v>37.229846100000003</c:v>
                </c:pt>
                <c:pt idx="1">
                  <c:v>33.505562730000001</c:v>
                </c:pt>
                <c:pt idx="2">
                  <c:v>32.444998570000003</c:v>
                </c:pt>
                <c:pt idx="3">
                  <c:v>32.041927479999998</c:v>
                </c:pt>
                <c:pt idx="4">
                  <c:v>32.039625460000003</c:v>
                </c:pt>
                <c:pt idx="5">
                  <c:v>31.183687410000001</c:v>
                </c:pt>
                <c:pt idx="6">
                  <c:v>30.2361057</c:v>
                </c:pt>
                <c:pt idx="7">
                  <c:v>29.613700940000001</c:v>
                </c:pt>
                <c:pt idx="8">
                  <c:v>28.984299480000001</c:v>
                </c:pt>
                <c:pt idx="9">
                  <c:v>28.931446569999999</c:v>
                </c:pt>
                <c:pt idx="10">
                  <c:v>27.96533269</c:v>
                </c:pt>
                <c:pt idx="11">
                  <c:v>27.949549990000001</c:v>
                </c:pt>
                <c:pt idx="12">
                  <c:v>27.870541530000001</c:v>
                </c:pt>
                <c:pt idx="13">
                  <c:v>27.607280159999998</c:v>
                </c:pt>
                <c:pt idx="14">
                  <c:v>27.235561700000002</c:v>
                </c:pt>
                <c:pt idx="15">
                  <c:v>26.957361330000001</c:v>
                </c:pt>
                <c:pt idx="16">
                  <c:v>26.916153690000002</c:v>
                </c:pt>
                <c:pt idx="17">
                  <c:v>26.44203392</c:v>
                </c:pt>
                <c:pt idx="18">
                  <c:v>25.820508579999998</c:v>
                </c:pt>
                <c:pt idx="19">
                  <c:v>25.131787599999999</c:v>
                </c:pt>
                <c:pt idx="20">
                  <c:v>24.062800790000001</c:v>
                </c:pt>
                <c:pt idx="21">
                  <c:v>23.74537346</c:v>
                </c:pt>
                <c:pt idx="22">
                  <c:v>23.743341699999998</c:v>
                </c:pt>
                <c:pt idx="23">
                  <c:v>23.725988579999999</c:v>
                </c:pt>
                <c:pt idx="24">
                  <c:v>23.57849341</c:v>
                </c:pt>
                <c:pt idx="25">
                  <c:v>22.73783938</c:v>
                </c:pt>
                <c:pt idx="26">
                  <c:v>21.122112210000001</c:v>
                </c:pt>
                <c:pt idx="27">
                  <c:v>19.836834329999999</c:v>
                </c:pt>
                <c:pt idx="28">
                  <c:v>19.585314740000001</c:v>
                </c:pt>
                <c:pt idx="29">
                  <c:v>19.156188459999999</c:v>
                </c:pt>
                <c:pt idx="30">
                  <c:v>19.1227774</c:v>
                </c:pt>
                <c:pt idx="31">
                  <c:v>19.044385680000001</c:v>
                </c:pt>
                <c:pt idx="32">
                  <c:v>18.423803849999999</c:v>
                </c:pt>
                <c:pt idx="33">
                  <c:v>18.07672307</c:v>
                </c:pt>
                <c:pt idx="34">
                  <c:v>18.023934130000001</c:v>
                </c:pt>
                <c:pt idx="35">
                  <c:v>17.857820350000001</c:v>
                </c:pt>
                <c:pt idx="36">
                  <c:v>17.828110729999999</c:v>
                </c:pt>
                <c:pt idx="37">
                  <c:v>17.531593000000001</c:v>
                </c:pt>
                <c:pt idx="38">
                  <c:v>15.815643420000001</c:v>
                </c:pt>
                <c:pt idx="39">
                  <c:v>14.65677715</c:v>
                </c:pt>
                <c:pt idx="40">
                  <c:v>12.55060729</c:v>
                </c:pt>
                <c:pt idx="41">
                  <c:v>12.53620611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C-4C7C-8A7D-B3BA0386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3001711"/>
        <c:axId val="1003002191"/>
      </c:barChart>
      <c:catAx>
        <c:axId val="100300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02191"/>
        <c:crosses val="autoZero"/>
        <c:auto val="1"/>
        <c:lblAlgn val="l"/>
        <c:lblOffset val="100"/>
        <c:noMultiLvlLbl val="0"/>
      </c:catAx>
      <c:valAx>
        <c:axId val="10030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</a:t>
            </a:r>
            <a:r>
              <a:rPr lang="en-US" b="1" baseline="0"/>
              <a:t> Year Trailing Stock Performance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pricefetcher!$B$1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pricefetcher!$A$2:$A$1258</c:f>
              <c:numCache>
                <c:formatCode>yyyy\-mm\-dd\ hh:mm:ss</c:formatCode>
                <c:ptCount val="1257"/>
                <c:pt idx="0">
                  <c:v>43538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43549</c:v>
                </c:pt>
                <c:pt idx="8">
                  <c:v>43550</c:v>
                </c:pt>
                <c:pt idx="9">
                  <c:v>43551</c:v>
                </c:pt>
                <c:pt idx="10">
                  <c:v>43552</c:v>
                </c:pt>
                <c:pt idx="11">
                  <c:v>43553</c:v>
                </c:pt>
                <c:pt idx="12">
                  <c:v>43556</c:v>
                </c:pt>
                <c:pt idx="13">
                  <c:v>43557</c:v>
                </c:pt>
                <c:pt idx="14">
                  <c:v>43558</c:v>
                </c:pt>
                <c:pt idx="15">
                  <c:v>43559</c:v>
                </c:pt>
                <c:pt idx="16">
                  <c:v>43560</c:v>
                </c:pt>
                <c:pt idx="17">
                  <c:v>43563</c:v>
                </c:pt>
                <c:pt idx="18">
                  <c:v>43564</c:v>
                </c:pt>
                <c:pt idx="19">
                  <c:v>43565</c:v>
                </c:pt>
                <c:pt idx="20">
                  <c:v>43566</c:v>
                </c:pt>
                <c:pt idx="21">
                  <c:v>43567</c:v>
                </c:pt>
                <c:pt idx="22">
                  <c:v>43570</c:v>
                </c:pt>
                <c:pt idx="23">
                  <c:v>43571</c:v>
                </c:pt>
                <c:pt idx="24">
                  <c:v>43572</c:v>
                </c:pt>
                <c:pt idx="25">
                  <c:v>43573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43613</c:v>
                </c:pt>
                <c:pt idx="52">
                  <c:v>43614</c:v>
                </c:pt>
                <c:pt idx="53">
                  <c:v>43615</c:v>
                </c:pt>
                <c:pt idx="54">
                  <c:v>43616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43633</c:v>
                </c:pt>
                <c:pt idx="66">
                  <c:v>43634</c:v>
                </c:pt>
                <c:pt idx="67">
                  <c:v>43635</c:v>
                </c:pt>
                <c:pt idx="68">
                  <c:v>43636</c:v>
                </c:pt>
                <c:pt idx="69">
                  <c:v>43637</c:v>
                </c:pt>
                <c:pt idx="70">
                  <c:v>43640</c:v>
                </c:pt>
                <c:pt idx="71">
                  <c:v>43641</c:v>
                </c:pt>
                <c:pt idx="72">
                  <c:v>43642</c:v>
                </c:pt>
                <c:pt idx="73">
                  <c:v>43643</c:v>
                </c:pt>
                <c:pt idx="74">
                  <c:v>43644</c:v>
                </c:pt>
                <c:pt idx="75">
                  <c:v>43647</c:v>
                </c:pt>
                <c:pt idx="76">
                  <c:v>43648</c:v>
                </c:pt>
                <c:pt idx="77">
                  <c:v>43649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43711</c:v>
                </c:pt>
                <c:pt idx="120">
                  <c:v>43712</c:v>
                </c:pt>
                <c:pt idx="121">
                  <c:v>43713</c:v>
                </c:pt>
                <c:pt idx="122">
                  <c:v>43714</c:v>
                </c:pt>
                <c:pt idx="123">
                  <c:v>43717</c:v>
                </c:pt>
                <c:pt idx="124">
                  <c:v>43718</c:v>
                </c:pt>
                <c:pt idx="125">
                  <c:v>43719</c:v>
                </c:pt>
                <c:pt idx="126">
                  <c:v>43720</c:v>
                </c:pt>
                <c:pt idx="127">
                  <c:v>43721</c:v>
                </c:pt>
                <c:pt idx="128">
                  <c:v>43724</c:v>
                </c:pt>
                <c:pt idx="129">
                  <c:v>43725</c:v>
                </c:pt>
                <c:pt idx="130">
                  <c:v>43726</c:v>
                </c:pt>
                <c:pt idx="131">
                  <c:v>43727</c:v>
                </c:pt>
                <c:pt idx="132">
                  <c:v>43728</c:v>
                </c:pt>
                <c:pt idx="133">
                  <c:v>43731</c:v>
                </c:pt>
                <c:pt idx="134">
                  <c:v>43732</c:v>
                </c:pt>
                <c:pt idx="135">
                  <c:v>43733</c:v>
                </c:pt>
                <c:pt idx="136">
                  <c:v>43734</c:v>
                </c:pt>
                <c:pt idx="137">
                  <c:v>43735</c:v>
                </c:pt>
                <c:pt idx="138">
                  <c:v>43738</c:v>
                </c:pt>
                <c:pt idx="139">
                  <c:v>43739</c:v>
                </c:pt>
                <c:pt idx="140">
                  <c:v>43740</c:v>
                </c:pt>
                <c:pt idx="141">
                  <c:v>43741</c:v>
                </c:pt>
                <c:pt idx="142">
                  <c:v>43742</c:v>
                </c:pt>
                <c:pt idx="143">
                  <c:v>43745</c:v>
                </c:pt>
                <c:pt idx="144">
                  <c:v>43746</c:v>
                </c:pt>
                <c:pt idx="145">
                  <c:v>43747</c:v>
                </c:pt>
                <c:pt idx="146">
                  <c:v>43748</c:v>
                </c:pt>
                <c:pt idx="147">
                  <c:v>43749</c:v>
                </c:pt>
                <c:pt idx="148">
                  <c:v>43752</c:v>
                </c:pt>
                <c:pt idx="149">
                  <c:v>43753</c:v>
                </c:pt>
                <c:pt idx="150">
                  <c:v>43754</c:v>
                </c:pt>
                <c:pt idx="151">
                  <c:v>43755</c:v>
                </c:pt>
                <c:pt idx="152">
                  <c:v>43756</c:v>
                </c:pt>
                <c:pt idx="153">
                  <c:v>43759</c:v>
                </c:pt>
                <c:pt idx="154">
                  <c:v>43760</c:v>
                </c:pt>
                <c:pt idx="155">
                  <c:v>43761</c:v>
                </c:pt>
                <c:pt idx="156">
                  <c:v>43762</c:v>
                </c:pt>
                <c:pt idx="157">
                  <c:v>43763</c:v>
                </c:pt>
                <c:pt idx="158">
                  <c:v>43766</c:v>
                </c:pt>
                <c:pt idx="159">
                  <c:v>43767</c:v>
                </c:pt>
                <c:pt idx="160">
                  <c:v>43768</c:v>
                </c:pt>
                <c:pt idx="161">
                  <c:v>43769</c:v>
                </c:pt>
                <c:pt idx="162">
                  <c:v>43770</c:v>
                </c:pt>
                <c:pt idx="163">
                  <c:v>43773</c:v>
                </c:pt>
                <c:pt idx="164">
                  <c:v>43774</c:v>
                </c:pt>
                <c:pt idx="165">
                  <c:v>43775</c:v>
                </c:pt>
                <c:pt idx="166">
                  <c:v>43776</c:v>
                </c:pt>
                <c:pt idx="167">
                  <c:v>43777</c:v>
                </c:pt>
                <c:pt idx="168">
                  <c:v>43780</c:v>
                </c:pt>
                <c:pt idx="169">
                  <c:v>43781</c:v>
                </c:pt>
                <c:pt idx="170">
                  <c:v>43782</c:v>
                </c:pt>
                <c:pt idx="171">
                  <c:v>43783</c:v>
                </c:pt>
                <c:pt idx="172">
                  <c:v>43784</c:v>
                </c:pt>
                <c:pt idx="173">
                  <c:v>43787</c:v>
                </c:pt>
                <c:pt idx="174">
                  <c:v>43788</c:v>
                </c:pt>
                <c:pt idx="175">
                  <c:v>43789</c:v>
                </c:pt>
                <c:pt idx="176">
                  <c:v>43790</c:v>
                </c:pt>
                <c:pt idx="177">
                  <c:v>43791</c:v>
                </c:pt>
                <c:pt idx="178">
                  <c:v>43794</c:v>
                </c:pt>
                <c:pt idx="179">
                  <c:v>43795</c:v>
                </c:pt>
                <c:pt idx="180">
                  <c:v>43796</c:v>
                </c:pt>
                <c:pt idx="181">
                  <c:v>43798</c:v>
                </c:pt>
                <c:pt idx="182">
                  <c:v>43801</c:v>
                </c:pt>
                <c:pt idx="183">
                  <c:v>43802</c:v>
                </c:pt>
                <c:pt idx="184">
                  <c:v>43803</c:v>
                </c:pt>
                <c:pt idx="185">
                  <c:v>43804</c:v>
                </c:pt>
                <c:pt idx="186">
                  <c:v>43805</c:v>
                </c:pt>
                <c:pt idx="187">
                  <c:v>43808</c:v>
                </c:pt>
                <c:pt idx="188">
                  <c:v>43809</c:v>
                </c:pt>
                <c:pt idx="189">
                  <c:v>43810</c:v>
                </c:pt>
                <c:pt idx="190">
                  <c:v>43811</c:v>
                </c:pt>
                <c:pt idx="191">
                  <c:v>43812</c:v>
                </c:pt>
                <c:pt idx="192">
                  <c:v>43815</c:v>
                </c:pt>
                <c:pt idx="193">
                  <c:v>43816</c:v>
                </c:pt>
                <c:pt idx="194">
                  <c:v>43817</c:v>
                </c:pt>
                <c:pt idx="195">
                  <c:v>43818</c:v>
                </c:pt>
                <c:pt idx="196">
                  <c:v>43819</c:v>
                </c:pt>
                <c:pt idx="197">
                  <c:v>43822</c:v>
                </c:pt>
                <c:pt idx="198">
                  <c:v>43823</c:v>
                </c:pt>
                <c:pt idx="199">
                  <c:v>43825</c:v>
                </c:pt>
                <c:pt idx="200">
                  <c:v>43826</c:v>
                </c:pt>
                <c:pt idx="201">
                  <c:v>43829</c:v>
                </c:pt>
                <c:pt idx="202">
                  <c:v>43830</c:v>
                </c:pt>
                <c:pt idx="203">
                  <c:v>43832</c:v>
                </c:pt>
                <c:pt idx="204">
                  <c:v>43833</c:v>
                </c:pt>
                <c:pt idx="205">
                  <c:v>43836</c:v>
                </c:pt>
                <c:pt idx="206">
                  <c:v>43837</c:v>
                </c:pt>
                <c:pt idx="207">
                  <c:v>43838</c:v>
                </c:pt>
                <c:pt idx="208">
                  <c:v>43839</c:v>
                </c:pt>
                <c:pt idx="209">
                  <c:v>43840</c:v>
                </c:pt>
                <c:pt idx="210">
                  <c:v>43843</c:v>
                </c:pt>
                <c:pt idx="211">
                  <c:v>43844</c:v>
                </c:pt>
                <c:pt idx="212">
                  <c:v>43845</c:v>
                </c:pt>
                <c:pt idx="213">
                  <c:v>43846</c:v>
                </c:pt>
                <c:pt idx="214">
                  <c:v>43847</c:v>
                </c:pt>
                <c:pt idx="215">
                  <c:v>43851</c:v>
                </c:pt>
                <c:pt idx="216">
                  <c:v>43852</c:v>
                </c:pt>
                <c:pt idx="217">
                  <c:v>43853</c:v>
                </c:pt>
                <c:pt idx="218">
                  <c:v>43854</c:v>
                </c:pt>
                <c:pt idx="219">
                  <c:v>43857</c:v>
                </c:pt>
                <c:pt idx="220">
                  <c:v>43858</c:v>
                </c:pt>
                <c:pt idx="221">
                  <c:v>43859</c:v>
                </c:pt>
                <c:pt idx="222">
                  <c:v>43860</c:v>
                </c:pt>
                <c:pt idx="223">
                  <c:v>43861</c:v>
                </c:pt>
                <c:pt idx="224">
                  <c:v>43864</c:v>
                </c:pt>
                <c:pt idx="225">
                  <c:v>43865</c:v>
                </c:pt>
                <c:pt idx="226">
                  <c:v>43866</c:v>
                </c:pt>
                <c:pt idx="227">
                  <c:v>43867</c:v>
                </c:pt>
                <c:pt idx="228">
                  <c:v>43868</c:v>
                </c:pt>
                <c:pt idx="229">
                  <c:v>43871</c:v>
                </c:pt>
                <c:pt idx="230">
                  <c:v>43872</c:v>
                </c:pt>
                <c:pt idx="231">
                  <c:v>43873</c:v>
                </c:pt>
                <c:pt idx="232">
                  <c:v>43874</c:v>
                </c:pt>
                <c:pt idx="233">
                  <c:v>43875</c:v>
                </c:pt>
                <c:pt idx="234">
                  <c:v>43879</c:v>
                </c:pt>
                <c:pt idx="235">
                  <c:v>43880</c:v>
                </c:pt>
                <c:pt idx="236">
                  <c:v>43881</c:v>
                </c:pt>
                <c:pt idx="237">
                  <c:v>43882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43892</c:v>
                </c:pt>
                <c:pt idx="244">
                  <c:v>43893</c:v>
                </c:pt>
                <c:pt idx="245">
                  <c:v>43894</c:v>
                </c:pt>
                <c:pt idx="246">
                  <c:v>43895</c:v>
                </c:pt>
                <c:pt idx="247">
                  <c:v>43896</c:v>
                </c:pt>
                <c:pt idx="248">
                  <c:v>43899</c:v>
                </c:pt>
                <c:pt idx="249">
                  <c:v>43900</c:v>
                </c:pt>
                <c:pt idx="250">
                  <c:v>43901</c:v>
                </c:pt>
                <c:pt idx="251">
                  <c:v>43902</c:v>
                </c:pt>
                <c:pt idx="252">
                  <c:v>43903</c:v>
                </c:pt>
                <c:pt idx="253">
                  <c:v>43906</c:v>
                </c:pt>
                <c:pt idx="254">
                  <c:v>43907</c:v>
                </c:pt>
                <c:pt idx="255">
                  <c:v>43908</c:v>
                </c:pt>
                <c:pt idx="256">
                  <c:v>43909</c:v>
                </c:pt>
                <c:pt idx="257">
                  <c:v>43910</c:v>
                </c:pt>
                <c:pt idx="258">
                  <c:v>43913</c:v>
                </c:pt>
                <c:pt idx="259">
                  <c:v>43914</c:v>
                </c:pt>
                <c:pt idx="260">
                  <c:v>43915</c:v>
                </c:pt>
                <c:pt idx="261">
                  <c:v>43916</c:v>
                </c:pt>
                <c:pt idx="262">
                  <c:v>43917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43927</c:v>
                </c:pt>
                <c:pt idx="269">
                  <c:v>43928</c:v>
                </c:pt>
                <c:pt idx="270">
                  <c:v>43929</c:v>
                </c:pt>
                <c:pt idx="271">
                  <c:v>43930</c:v>
                </c:pt>
                <c:pt idx="272">
                  <c:v>43934</c:v>
                </c:pt>
                <c:pt idx="273">
                  <c:v>43935</c:v>
                </c:pt>
                <c:pt idx="274">
                  <c:v>43936</c:v>
                </c:pt>
                <c:pt idx="275">
                  <c:v>43937</c:v>
                </c:pt>
                <c:pt idx="276">
                  <c:v>43938</c:v>
                </c:pt>
                <c:pt idx="277">
                  <c:v>43941</c:v>
                </c:pt>
                <c:pt idx="278">
                  <c:v>43942</c:v>
                </c:pt>
                <c:pt idx="279">
                  <c:v>43943</c:v>
                </c:pt>
                <c:pt idx="280">
                  <c:v>43944</c:v>
                </c:pt>
                <c:pt idx="281">
                  <c:v>43945</c:v>
                </c:pt>
                <c:pt idx="282">
                  <c:v>43948</c:v>
                </c:pt>
                <c:pt idx="283">
                  <c:v>43949</c:v>
                </c:pt>
                <c:pt idx="284">
                  <c:v>43950</c:v>
                </c:pt>
                <c:pt idx="285">
                  <c:v>43951</c:v>
                </c:pt>
                <c:pt idx="286">
                  <c:v>43952</c:v>
                </c:pt>
                <c:pt idx="287">
                  <c:v>43955</c:v>
                </c:pt>
                <c:pt idx="288">
                  <c:v>43956</c:v>
                </c:pt>
                <c:pt idx="289">
                  <c:v>43957</c:v>
                </c:pt>
                <c:pt idx="290">
                  <c:v>43958</c:v>
                </c:pt>
                <c:pt idx="291">
                  <c:v>43959</c:v>
                </c:pt>
                <c:pt idx="292">
                  <c:v>43962</c:v>
                </c:pt>
                <c:pt idx="293">
                  <c:v>43963</c:v>
                </c:pt>
                <c:pt idx="294">
                  <c:v>43964</c:v>
                </c:pt>
                <c:pt idx="295">
                  <c:v>43965</c:v>
                </c:pt>
                <c:pt idx="296">
                  <c:v>43966</c:v>
                </c:pt>
                <c:pt idx="297">
                  <c:v>43969</c:v>
                </c:pt>
                <c:pt idx="298">
                  <c:v>43970</c:v>
                </c:pt>
                <c:pt idx="299">
                  <c:v>43971</c:v>
                </c:pt>
                <c:pt idx="300">
                  <c:v>43972</c:v>
                </c:pt>
                <c:pt idx="301">
                  <c:v>43973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43983</c:v>
                </c:pt>
                <c:pt idx="307">
                  <c:v>43984</c:v>
                </c:pt>
                <c:pt idx="308">
                  <c:v>43985</c:v>
                </c:pt>
                <c:pt idx="309">
                  <c:v>43986</c:v>
                </c:pt>
                <c:pt idx="310">
                  <c:v>43987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43997</c:v>
                </c:pt>
                <c:pt idx="317">
                  <c:v>43998</c:v>
                </c:pt>
                <c:pt idx="318">
                  <c:v>43999</c:v>
                </c:pt>
                <c:pt idx="319">
                  <c:v>44000</c:v>
                </c:pt>
                <c:pt idx="320">
                  <c:v>44001</c:v>
                </c:pt>
                <c:pt idx="321">
                  <c:v>44004</c:v>
                </c:pt>
                <c:pt idx="322">
                  <c:v>44005</c:v>
                </c:pt>
                <c:pt idx="323">
                  <c:v>44006</c:v>
                </c:pt>
                <c:pt idx="324">
                  <c:v>44007</c:v>
                </c:pt>
                <c:pt idx="325">
                  <c:v>44008</c:v>
                </c:pt>
                <c:pt idx="326">
                  <c:v>44011</c:v>
                </c:pt>
                <c:pt idx="327">
                  <c:v>44012</c:v>
                </c:pt>
                <c:pt idx="328">
                  <c:v>44013</c:v>
                </c:pt>
                <c:pt idx="329">
                  <c:v>44014</c:v>
                </c:pt>
                <c:pt idx="330">
                  <c:v>44018</c:v>
                </c:pt>
                <c:pt idx="331">
                  <c:v>44019</c:v>
                </c:pt>
                <c:pt idx="332">
                  <c:v>44020</c:v>
                </c:pt>
                <c:pt idx="333">
                  <c:v>44021</c:v>
                </c:pt>
                <c:pt idx="334">
                  <c:v>44022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44046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44053</c:v>
                </c:pt>
                <c:pt idx="356">
                  <c:v>44054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44082</c:v>
                </c:pt>
                <c:pt idx="376">
                  <c:v>44083</c:v>
                </c:pt>
                <c:pt idx="377">
                  <c:v>44084</c:v>
                </c:pt>
                <c:pt idx="378">
                  <c:v>44085</c:v>
                </c:pt>
                <c:pt idx="379">
                  <c:v>44088</c:v>
                </c:pt>
                <c:pt idx="380">
                  <c:v>44089</c:v>
                </c:pt>
                <c:pt idx="381">
                  <c:v>44090</c:v>
                </c:pt>
                <c:pt idx="382">
                  <c:v>44091</c:v>
                </c:pt>
                <c:pt idx="383">
                  <c:v>44092</c:v>
                </c:pt>
                <c:pt idx="384">
                  <c:v>44095</c:v>
                </c:pt>
                <c:pt idx="385">
                  <c:v>44096</c:v>
                </c:pt>
                <c:pt idx="386">
                  <c:v>44097</c:v>
                </c:pt>
                <c:pt idx="387">
                  <c:v>44098</c:v>
                </c:pt>
                <c:pt idx="388">
                  <c:v>44099</c:v>
                </c:pt>
                <c:pt idx="389">
                  <c:v>44102</c:v>
                </c:pt>
                <c:pt idx="390">
                  <c:v>44103</c:v>
                </c:pt>
                <c:pt idx="391">
                  <c:v>44104</c:v>
                </c:pt>
                <c:pt idx="392">
                  <c:v>44105</c:v>
                </c:pt>
                <c:pt idx="393">
                  <c:v>44106</c:v>
                </c:pt>
                <c:pt idx="394">
                  <c:v>44109</c:v>
                </c:pt>
                <c:pt idx="395">
                  <c:v>44110</c:v>
                </c:pt>
                <c:pt idx="396">
                  <c:v>44111</c:v>
                </c:pt>
                <c:pt idx="397">
                  <c:v>44112</c:v>
                </c:pt>
                <c:pt idx="398">
                  <c:v>44113</c:v>
                </c:pt>
                <c:pt idx="399">
                  <c:v>44116</c:v>
                </c:pt>
                <c:pt idx="400">
                  <c:v>44117</c:v>
                </c:pt>
                <c:pt idx="401">
                  <c:v>44118</c:v>
                </c:pt>
                <c:pt idx="402">
                  <c:v>44119</c:v>
                </c:pt>
                <c:pt idx="403">
                  <c:v>44120</c:v>
                </c:pt>
                <c:pt idx="404">
                  <c:v>44123</c:v>
                </c:pt>
                <c:pt idx="405">
                  <c:v>44124</c:v>
                </c:pt>
                <c:pt idx="406">
                  <c:v>44125</c:v>
                </c:pt>
                <c:pt idx="407">
                  <c:v>44126</c:v>
                </c:pt>
                <c:pt idx="408">
                  <c:v>44127</c:v>
                </c:pt>
                <c:pt idx="409">
                  <c:v>44130</c:v>
                </c:pt>
                <c:pt idx="410">
                  <c:v>44131</c:v>
                </c:pt>
                <c:pt idx="411">
                  <c:v>44132</c:v>
                </c:pt>
                <c:pt idx="412">
                  <c:v>44133</c:v>
                </c:pt>
                <c:pt idx="413">
                  <c:v>44134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44144</c:v>
                </c:pt>
                <c:pt idx="420">
                  <c:v>44145</c:v>
                </c:pt>
                <c:pt idx="421">
                  <c:v>44146</c:v>
                </c:pt>
                <c:pt idx="422">
                  <c:v>44147</c:v>
                </c:pt>
                <c:pt idx="423">
                  <c:v>44148</c:v>
                </c:pt>
                <c:pt idx="424">
                  <c:v>44151</c:v>
                </c:pt>
                <c:pt idx="425">
                  <c:v>44152</c:v>
                </c:pt>
                <c:pt idx="426">
                  <c:v>44153</c:v>
                </c:pt>
                <c:pt idx="427">
                  <c:v>44154</c:v>
                </c:pt>
                <c:pt idx="428">
                  <c:v>44155</c:v>
                </c:pt>
                <c:pt idx="429">
                  <c:v>44158</c:v>
                </c:pt>
                <c:pt idx="430">
                  <c:v>44159</c:v>
                </c:pt>
                <c:pt idx="431">
                  <c:v>44160</c:v>
                </c:pt>
                <c:pt idx="432">
                  <c:v>44162</c:v>
                </c:pt>
                <c:pt idx="433">
                  <c:v>44165</c:v>
                </c:pt>
                <c:pt idx="434">
                  <c:v>44166</c:v>
                </c:pt>
                <c:pt idx="435">
                  <c:v>44167</c:v>
                </c:pt>
                <c:pt idx="436">
                  <c:v>44168</c:v>
                </c:pt>
                <c:pt idx="437">
                  <c:v>44169</c:v>
                </c:pt>
                <c:pt idx="438">
                  <c:v>44172</c:v>
                </c:pt>
                <c:pt idx="439">
                  <c:v>44173</c:v>
                </c:pt>
                <c:pt idx="440">
                  <c:v>44174</c:v>
                </c:pt>
                <c:pt idx="441">
                  <c:v>44175</c:v>
                </c:pt>
                <c:pt idx="442">
                  <c:v>44176</c:v>
                </c:pt>
                <c:pt idx="443">
                  <c:v>44179</c:v>
                </c:pt>
                <c:pt idx="444">
                  <c:v>44180</c:v>
                </c:pt>
                <c:pt idx="445">
                  <c:v>44181</c:v>
                </c:pt>
                <c:pt idx="446">
                  <c:v>44182</c:v>
                </c:pt>
                <c:pt idx="447">
                  <c:v>44183</c:v>
                </c:pt>
                <c:pt idx="448">
                  <c:v>44186</c:v>
                </c:pt>
                <c:pt idx="449">
                  <c:v>44187</c:v>
                </c:pt>
                <c:pt idx="450">
                  <c:v>44188</c:v>
                </c:pt>
                <c:pt idx="451">
                  <c:v>44189</c:v>
                </c:pt>
                <c:pt idx="452">
                  <c:v>44193</c:v>
                </c:pt>
                <c:pt idx="453">
                  <c:v>44194</c:v>
                </c:pt>
                <c:pt idx="454">
                  <c:v>44195</c:v>
                </c:pt>
                <c:pt idx="455">
                  <c:v>44196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44207</c:v>
                </c:pt>
                <c:pt idx="462">
                  <c:v>44208</c:v>
                </c:pt>
                <c:pt idx="463">
                  <c:v>44209</c:v>
                </c:pt>
                <c:pt idx="464">
                  <c:v>44210</c:v>
                </c:pt>
                <c:pt idx="465">
                  <c:v>44211</c:v>
                </c:pt>
                <c:pt idx="466">
                  <c:v>44215</c:v>
                </c:pt>
                <c:pt idx="467">
                  <c:v>44216</c:v>
                </c:pt>
                <c:pt idx="468">
                  <c:v>44217</c:v>
                </c:pt>
                <c:pt idx="469">
                  <c:v>44218</c:v>
                </c:pt>
                <c:pt idx="470">
                  <c:v>44221</c:v>
                </c:pt>
                <c:pt idx="471">
                  <c:v>44222</c:v>
                </c:pt>
                <c:pt idx="472">
                  <c:v>44223</c:v>
                </c:pt>
                <c:pt idx="473">
                  <c:v>44224</c:v>
                </c:pt>
                <c:pt idx="474">
                  <c:v>44225</c:v>
                </c:pt>
                <c:pt idx="475">
                  <c:v>44228</c:v>
                </c:pt>
                <c:pt idx="476">
                  <c:v>44229</c:v>
                </c:pt>
                <c:pt idx="477">
                  <c:v>44230</c:v>
                </c:pt>
                <c:pt idx="478">
                  <c:v>44231</c:v>
                </c:pt>
                <c:pt idx="479">
                  <c:v>44232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44243</c:v>
                </c:pt>
                <c:pt idx="486">
                  <c:v>44244</c:v>
                </c:pt>
                <c:pt idx="487">
                  <c:v>44245</c:v>
                </c:pt>
                <c:pt idx="488">
                  <c:v>44246</c:v>
                </c:pt>
                <c:pt idx="489">
                  <c:v>44249</c:v>
                </c:pt>
                <c:pt idx="490">
                  <c:v>44250</c:v>
                </c:pt>
                <c:pt idx="491">
                  <c:v>44251</c:v>
                </c:pt>
                <c:pt idx="492">
                  <c:v>44252</c:v>
                </c:pt>
                <c:pt idx="493">
                  <c:v>44253</c:v>
                </c:pt>
                <c:pt idx="494">
                  <c:v>44256</c:v>
                </c:pt>
                <c:pt idx="495">
                  <c:v>44257</c:v>
                </c:pt>
                <c:pt idx="496">
                  <c:v>44258</c:v>
                </c:pt>
                <c:pt idx="497">
                  <c:v>44259</c:v>
                </c:pt>
                <c:pt idx="498">
                  <c:v>44260</c:v>
                </c:pt>
                <c:pt idx="499">
                  <c:v>44263</c:v>
                </c:pt>
                <c:pt idx="500">
                  <c:v>44264</c:v>
                </c:pt>
                <c:pt idx="501">
                  <c:v>44265</c:v>
                </c:pt>
                <c:pt idx="502">
                  <c:v>44266</c:v>
                </c:pt>
                <c:pt idx="503">
                  <c:v>44267</c:v>
                </c:pt>
                <c:pt idx="504">
                  <c:v>44270</c:v>
                </c:pt>
                <c:pt idx="505">
                  <c:v>44271</c:v>
                </c:pt>
                <c:pt idx="506">
                  <c:v>44272</c:v>
                </c:pt>
                <c:pt idx="507">
                  <c:v>44273</c:v>
                </c:pt>
                <c:pt idx="508">
                  <c:v>44274</c:v>
                </c:pt>
                <c:pt idx="509">
                  <c:v>44277</c:v>
                </c:pt>
                <c:pt idx="510">
                  <c:v>44278</c:v>
                </c:pt>
                <c:pt idx="511">
                  <c:v>44279</c:v>
                </c:pt>
                <c:pt idx="512">
                  <c:v>44280</c:v>
                </c:pt>
                <c:pt idx="513">
                  <c:v>44281</c:v>
                </c:pt>
                <c:pt idx="514">
                  <c:v>44284</c:v>
                </c:pt>
                <c:pt idx="515">
                  <c:v>44285</c:v>
                </c:pt>
                <c:pt idx="516">
                  <c:v>44286</c:v>
                </c:pt>
                <c:pt idx="517">
                  <c:v>44287</c:v>
                </c:pt>
                <c:pt idx="518">
                  <c:v>44291</c:v>
                </c:pt>
                <c:pt idx="519">
                  <c:v>44292</c:v>
                </c:pt>
                <c:pt idx="520">
                  <c:v>44293</c:v>
                </c:pt>
                <c:pt idx="521">
                  <c:v>44294</c:v>
                </c:pt>
                <c:pt idx="522">
                  <c:v>44295</c:v>
                </c:pt>
                <c:pt idx="523">
                  <c:v>44298</c:v>
                </c:pt>
                <c:pt idx="524">
                  <c:v>44299</c:v>
                </c:pt>
                <c:pt idx="525">
                  <c:v>44300</c:v>
                </c:pt>
                <c:pt idx="526">
                  <c:v>44301</c:v>
                </c:pt>
                <c:pt idx="527">
                  <c:v>44302</c:v>
                </c:pt>
                <c:pt idx="528">
                  <c:v>44305</c:v>
                </c:pt>
                <c:pt idx="529">
                  <c:v>44306</c:v>
                </c:pt>
                <c:pt idx="530">
                  <c:v>44307</c:v>
                </c:pt>
                <c:pt idx="531">
                  <c:v>44308</c:v>
                </c:pt>
                <c:pt idx="532">
                  <c:v>44309</c:v>
                </c:pt>
                <c:pt idx="533">
                  <c:v>44312</c:v>
                </c:pt>
                <c:pt idx="534">
                  <c:v>44313</c:v>
                </c:pt>
                <c:pt idx="535">
                  <c:v>44314</c:v>
                </c:pt>
                <c:pt idx="536">
                  <c:v>44315</c:v>
                </c:pt>
                <c:pt idx="537">
                  <c:v>44316</c:v>
                </c:pt>
                <c:pt idx="538">
                  <c:v>44319</c:v>
                </c:pt>
                <c:pt idx="539">
                  <c:v>44320</c:v>
                </c:pt>
                <c:pt idx="540">
                  <c:v>44321</c:v>
                </c:pt>
                <c:pt idx="541">
                  <c:v>44322</c:v>
                </c:pt>
                <c:pt idx="542">
                  <c:v>44323</c:v>
                </c:pt>
                <c:pt idx="543">
                  <c:v>44326</c:v>
                </c:pt>
                <c:pt idx="544">
                  <c:v>44327</c:v>
                </c:pt>
                <c:pt idx="545">
                  <c:v>44328</c:v>
                </c:pt>
                <c:pt idx="546">
                  <c:v>44329</c:v>
                </c:pt>
                <c:pt idx="547">
                  <c:v>44330</c:v>
                </c:pt>
                <c:pt idx="548">
                  <c:v>44333</c:v>
                </c:pt>
                <c:pt idx="549">
                  <c:v>44334</c:v>
                </c:pt>
                <c:pt idx="550">
                  <c:v>44335</c:v>
                </c:pt>
                <c:pt idx="551">
                  <c:v>44336</c:v>
                </c:pt>
                <c:pt idx="552">
                  <c:v>44337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44348</c:v>
                </c:pt>
                <c:pt idx="559">
                  <c:v>44349</c:v>
                </c:pt>
                <c:pt idx="560">
                  <c:v>44350</c:v>
                </c:pt>
                <c:pt idx="561">
                  <c:v>44351</c:v>
                </c:pt>
                <c:pt idx="562">
                  <c:v>44354</c:v>
                </c:pt>
                <c:pt idx="563">
                  <c:v>44355</c:v>
                </c:pt>
                <c:pt idx="564">
                  <c:v>44356</c:v>
                </c:pt>
                <c:pt idx="565">
                  <c:v>44357</c:v>
                </c:pt>
                <c:pt idx="566">
                  <c:v>44358</c:v>
                </c:pt>
                <c:pt idx="567">
                  <c:v>44361</c:v>
                </c:pt>
                <c:pt idx="568">
                  <c:v>44362</c:v>
                </c:pt>
                <c:pt idx="569">
                  <c:v>44363</c:v>
                </c:pt>
                <c:pt idx="570">
                  <c:v>44364</c:v>
                </c:pt>
                <c:pt idx="571">
                  <c:v>44365</c:v>
                </c:pt>
                <c:pt idx="572">
                  <c:v>44368</c:v>
                </c:pt>
                <c:pt idx="573">
                  <c:v>44369</c:v>
                </c:pt>
                <c:pt idx="574">
                  <c:v>44370</c:v>
                </c:pt>
                <c:pt idx="575">
                  <c:v>44371</c:v>
                </c:pt>
                <c:pt idx="576">
                  <c:v>44372</c:v>
                </c:pt>
                <c:pt idx="577">
                  <c:v>44375</c:v>
                </c:pt>
                <c:pt idx="578">
                  <c:v>44376</c:v>
                </c:pt>
                <c:pt idx="579">
                  <c:v>44377</c:v>
                </c:pt>
                <c:pt idx="580">
                  <c:v>44378</c:v>
                </c:pt>
                <c:pt idx="581">
                  <c:v>44379</c:v>
                </c:pt>
                <c:pt idx="582">
                  <c:v>44383</c:v>
                </c:pt>
                <c:pt idx="583">
                  <c:v>44384</c:v>
                </c:pt>
                <c:pt idx="584">
                  <c:v>44385</c:v>
                </c:pt>
                <c:pt idx="585">
                  <c:v>44386</c:v>
                </c:pt>
                <c:pt idx="586">
                  <c:v>44389</c:v>
                </c:pt>
                <c:pt idx="587">
                  <c:v>44390</c:v>
                </c:pt>
                <c:pt idx="588">
                  <c:v>44391</c:v>
                </c:pt>
                <c:pt idx="589">
                  <c:v>44392</c:v>
                </c:pt>
                <c:pt idx="590">
                  <c:v>44393</c:v>
                </c:pt>
                <c:pt idx="591">
                  <c:v>44396</c:v>
                </c:pt>
                <c:pt idx="592">
                  <c:v>44397</c:v>
                </c:pt>
                <c:pt idx="593">
                  <c:v>44398</c:v>
                </c:pt>
                <c:pt idx="594">
                  <c:v>44399</c:v>
                </c:pt>
                <c:pt idx="595">
                  <c:v>44400</c:v>
                </c:pt>
                <c:pt idx="596">
                  <c:v>44403</c:v>
                </c:pt>
                <c:pt idx="597">
                  <c:v>44404</c:v>
                </c:pt>
                <c:pt idx="598">
                  <c:v>44405</c:v>
                </c:pt>
                <c:pt idx="599">
                  <c:v>44406</c:v>
                </c:pt>
                <c:pt idx="600">
                  <c:v>44407</c:v>
                </c:pt>
                <c:pt idx="601">
                  <c:v>44410</c:v>
                </c:pt>
                <c:pt idx="602">
                  <c:v>44411</c:v>
                </c:pt>
                <c:pt idx="603">
                  <c:v>44412</c:v>
                </c:pt>
                <c:pt idx="604">
                  <c:v>44413</c:v>
                </c:pt>
                <c:pt idx="605">
                  <c:v>44414</c:v>
                </c:pt>
                <c:pt idx="606">
                  <c:v>44417</c:v>
                </c:pt>
                <c:pt idx="607">
                  <c:v>44418</c:v>
                </c:pt>
                <c:pt idx="608">
                  <c:v>44419</c:v>
                </c:pt>
                <c:pt idx="609">
                  <c:v>44420</c:v>
                </c:pt>
                <c:pt idx="610">
                  <c:v>44421</c:v>
                </c:pt>
                <c:pt idx="611">
                  <c:v>44424</c:v>
                </c:pt>
                <c:pt idx="612">
                  <c:v>44425</c:v>
                </c:pt>
                <c:pt idx="613">
                  <c:v>44426</c:v>
                </c:pt>
                <c:pt idx="614">
                  <c:v>44427</c:v>
                </c:pt>
                <c:pt idx="615">
                  <c:v>44428</c:v>
                </c:pt>
                <c:pt idx="616">
                  <c:v>44431</c:v>
                </c:pt>
                <c:pt idx="617">
                  <c:v>44432</c:v>
                </c:pt>
                <c:pt idx="618">
                  <c:v>44433</c:v>
                </c:pt>
                <c:pt idx="619">
                  <c:v>44434</c:v>
                </c:pt>
                <c:pt idx="620">
                  <c:v>44435</c:v>
                </c:pt>
                <c:pt idx="621">
                  <c:v>44438</c:v>
                </c:pt>
                <c:pt idx="622">
                  <c:v>44439</c:v>
                </c:pt>
                <c:pt idx="623">
                  <c:v>44440</c:v>
                </c:pt>
                <c:pt idx="624">
                  <c:v>44441</c:v>
                </c:pt>
                <c:pt idx="625">
                  <c:v>44442</c:v>
                </c:pt>
                <c:pt idx="626">
                  <c:v>44446</c:v>
                </c:pt>
                <c:pt idx="627">
                  <c:v>44447</c:v>
                </c:pt>
                <c:pt idx="628">
                  <c:v>44448</c:v>
                </c:pt>
                <c:pt idx="629">
                  <c:v>44449</c:v>
                </c:pt>
                <c:pt idx="630">
                  <c:v>44452</c:v>
                </c:pt>
                <c:pt idx="631">
                  <c:v>44453</c:v>
                </c:pt>
                <c:pt idx="632">
                  <c:v>44454</c:v>
                </c:pt>
                <c:pt idx="633">
                  <c:v>44455</c:v>
                </c:pt>
                <c:pt idx="634">
                  <c:v>44456</c:v>
                </c:pt>
                <c:pt idx="635">
                  <c:v>44459</c:v>
                </c:pt>
                <c:pt idx="636">
                  <c:v>44460</c:v>
                </c:pt>
                <c:pt idx="637">
                  <c:v>44461</c:v>
                </c:pt>
                <c:pt idx="638">
                  <c:v>44462</c:v>
                </c:pt>
                <c:pt idx="639">
                  <c:v>44463</c:v>
                </c:pt>
                <c:pt idx="640">
                  <c:v>44466</c:v>
                </c:pt>
                <c:pt idx="641">
                  <c:v>44467</c:v>
                </c:pt>
                <c:pt idx="642">
                  <c:v>44468</c:v>
                </c:pt>
                <c:pt idx="643">
                  <c:v>44469</c:v>
                </c:pt>
                <c:pt idx="644">
                  <c:v>44470</c:v>
                </c:pt>
                <c:pt idx="645">
                  <c:v>44473</c:v>
                </c:pt>
                <c:pt idx="646">
                  <c:v>44474</c:v>
                </c:pt>
                <c:pt idx="647">
                  <c:v>44475</c:v>
                </c:pt>
                <c:pt idx="648">
                  <c:v>44476</c:v>
                </c:pt>
                <c:pt idx="649">
                  <c:v>44477</c:v>
                </c:pt>
                <c:pt idx="650">
                  <c:v>44480</c:v>
                </c:pt>
                <c:pt idx="651">
                  <c:v>44481</c:v>
                </c:pt>
                <c:pt idx="652">
                  <c:v>44482</c:v>
                </c:pt>
                <c:pt idx="653">
                  <c:v>44483</c:v>
                </c:pt>
                <c:pt idx="654">
                  <c:v>44484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44494</c:v>
                </c:pt>
                <c:pt idx="661">
                  <c:v>44495</c:v>
                </c:pt>
                <c:pt idx="662">
                  <c:v>44496</c:v>
                </c:pt>
                <c:pt idx="663">
                  <c:v>44497</c:v>
                </c:pt>
                <c:pt idx="664">
                  <c:v>44498</c:v>
                </c:pt>
                <c:pt idx="665">
                  <c:v>44501</c:v>
                </c:pt>
                <c:pt idx="666">
                  <c:v>44502</c:v>
                </c:pt>
                <c:pt idx="667">
                  <c:v>44503</c:v>
                </c:pt>
                <c:pt idx="668">
                  <c:v>44504</c:v>
                </c:pt>
                <c:pt idx="669">
                  <c:v>44505</c:v>
                </c:pt>
                <c:pt idx="670">
                  <c:v>44508</c:v>
                </c:pt>
                <c:pt idx="671">
                  <c:v>44509</c:v>
                </c:pt>
                <c:pt idx="672">
                  <c:v>44510</c:v>
                </c:pt>
                <c:pt idx="673">
                  <c:v>44511</c:v>
                </c:pt>
                <c:pt idx="674">
                  <c:v>44512</c:v>
                </c:pt>
                <c:pt idx="675">
                  <c:v>44515</c:v>
                </c:pt>
                <c:pt idx="676">
                  <c:v>44516</c:v>
                </c:pt>
                <c:pt idx="677">
                  <c:v>44517</c:v>
                </c:pt>
                <c:pt idx="678">
                  <c:v>44518</c:v>
                </c:pt>
                <c:pt idx="679">
                  <c:v>44519</c:v>
                </c:pt>
                <c:pt idx="680">
                  <c:v>44522</c:v>
                </c:pt>
                <c:pt idx="681">
                  <c:v>44523</c:v>
                </c:pt>
                <c:pt idx="682">
                  <c:v>44524</c:v>
                </c:pt>
                <c:pt idx="683">
                  <c:v>44526</c:v>
                </c:pt>
                <c:pt idx="684">
                  <c:v>44529</c:v>
                </c:pt>
                <c:pt idx="685">
                  <c:v>44530</c:v>
                </c:pt>
                <c:pt idx="686">
                  <c:v>44531</c:v>
                </c:pt>
                <c:pt idx="687">
                  <c:v>44532</c:v>
                </c:pt>
                <c:pt idx="688">
                  <c:v>44533</c:v>
                </c:pt>
                <c:pt idx="689">
                  <c:v>44536</c:v>
                </c:pt>
                <c:pt idx="690">
                  <c:v>44537</c:v>
                </c:pt>
                <c:pt idx="691">
                  <c:v>44538</c:v>
                </c:pt>
                <c:pt idx="692">
                  <c:v>44539</c:v>
                </c:pt>
                <c:pt idx="693">
                  <c:v>44540</c:v>
                </c:pt>
                <c:pt idx="694">
                  <c:v>44543</c:v>
                </c:pt>
                <c:pt idx="695">
                  <c:v>44544</c:v>
                </c:pt>
                <c:pt idx="696">
                  <c:v>44545</c:v>
                </c:pt>
                <c:pt idx="697">
                  <c:v>44546</c:v>
                </c:pt>
                <c:pt idx="698">
                  <c:v>44547</c:v>
                </c:pt>
                <c:pt idx="699">
                  <c:v>44550</c:v>
                </c:pt>
                <c:pt idx="700">
                  <c:v>44551</c:v>
                </c:pt>
                <c:pt idx="701">
                  <c:v>44552</c:v>
                </c:pt>
                <c:pt idx="702">
                  <c:v>44553</c:v>
                </c:pt>
                <c:pt idx="703">
                  <c:v>44557</c:v>
                </c:pt>
                <c:pt idx="704">
                  <c:v>44558</c:v>
                </c:pt>
                <c:pt idx="705">
                  <c:v>44559</c:v>
                </c:pt>
                <c:pt idx="706">
                  <c:v>44560</c:v>
                </c:pt>
                <c:pt idx="707">
                  <c:v>44561</c:v>
                </c:pt>
                <c:pt idx="708">
                  <c:v>44564</c:v>
                </c:pt>
                <c:pt idx="709">
                  <c:v>44565</c:v>
                </c:pt>
                <c:pt idx="710">
                  <c:v>44566</c:v>
                </c:pt>
                <c:pt idx="711">
                  <c:v>44567</c:v>
                </c:pt>
                <c:pt idx="712">
                  <c:v>44568</c:v>
                </c:pt>
                <c:pt idx="713">
                  <c:v>44571</c:v>
                </c:pt>
                <c:pt idx="714">
                  <c:v>44572</c:v>
                </c:pt>
                <c:pt idx="715">
                  <c:v>44573</c:v>
                </c:pt>
                <c:pt idx="716">
                  <c:v>44574</c:v>
                </c:pt>
                <c:pt idx="717">
                  <c:v>44575</c:v>
                </c:pt>
                <c:pt idx="718">
                  <c:v>44579</c:v>
                </c:pt>
                <c:pt idx="719">
                  <c:v>44580</c:v>
                </c:pt>
                <c:pt idx="720">
                  <c:v>44581</c:v>
                </c:pt>
                <c:pt idx="721">
                  <c:v>44582</c:v>
                </c:pt>
                <c:pt idx="722">
                  <c:v>44585</c:v>
                </c:pt>
                <c:pt idx="723">
                  <c:v>44586</c:v>
                </c:pt>
                <c:pt idx="724">
                  <c:v>44587</c:v>
                </c:pt>
                <c:pt idx="725">
                  <c:v>44588</c:v>
                </c:pt>
                <c:pt idx="726">
                  <c:v>44589</c:v>
                </c:pt>
                <c:pt idx="727">
                  <c:v>44592</c:v>
                </c:pt>
                <c:pt idx="728">
                  <c:v>44593</c:v>
                </c:pt>
                <c:pt idx="729">
                  <c:v>44594</c:v>
                </c:pt>
                <c:pt idx="730">
                  <c:v>44595</c:v>
                </c:pt>
                <c:pt idx="731">
                  <c:v>44596</c:v>
                </c:pt>
                <c:pt idx="732">
                  <c:v>44599</c:v>
                </c:pt>
                <c:pt idx="733">
                  <c:v>44600</c:v>
                </c:pt>
                <c:pt idx="734">
                  <c:v>44601</c:v>
                </c:pt>
                <c:pt idx="735">
                  <c:v>44602</c:v>
                </c:pt>
                <c:pt idx="736">
                  <c:v>44603</c:v>
                </c:pt>
                <c:pt idx="737">
                  <c:v>44606</c:v>
                </c:pt>
                <c:pt idx="738">
                  <c:v>44607</c:v>
                </c:pt>
                <c:pt idx="739">
                  <c:v>44608</c:v>
                </c:pt>
                <c:pt idx="740">
                  <c:v>44609</c:v>
                </c:pt>
                <c:pt idx="741">
                  <c:v>44610</c:v>
                </c:pt>
                <c:pt idx="742">
                  <c:v>44614</c:v>
                </c:pt>
                <c:pt idx="743">
                  <c:v>44615</c:v>
                </c:pt>
                <c:pt idx="744">
                  <c:v>44616</c:v>
                </c:pt>
                <c:pt idx="745">
                  <c:v>44617</c:v>
                </c:pt>
                <c:pt idx="746">
                  <c:v>44620</c:v>
                </c:pt>
                <c:pt idx="747">
                  <c:v>44621</c:v>
                </c:pt>
                <c:pt idx="748">
                  <c:v>44622</c:v>
                </c:pt>
                <c:pt idx="749">
                  <c:v>44623</c:v>
                </c:pt>
                <c:pt idx="750">
                  <c:v>44624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44634</c:v>
                </c:pt>
                <c:pt idx="757">
                  <c:v>44635</c:v>
                </c:pt>
                <c:pt idx="758">
                  <c:v>44636</c:v>
                </c:pt>
                <c:pt idx="759">
                  <c:v>44637</c:v>
                </c:pt>
                <c:pt idx="760">
                  <c:v>44638</c:v>
                </c:pt>
                <c:pt idx="761">
                  <c:v>44641</c:v>
                </c:pt>
                <c:pt idx="762">
                  <c:v>44642</c:v>
                </c:pt>
                <c:pt idx="763">
                  <c:v>44643</c:v>
                </c:pt>
                <c:pt idx="764">
                  <c:v>44644</c:v>
                </c:pt>
                <c:pt idx="765">
                  <c:v>44645</c:v>
                </c:pt>
                <c:pt idx="766">
                  <c:v>44648</c:v>
                </c:pt>
                <c:pt idx="767">
                  <c:v>44649</c:v>
                </c:pt>
                <c:pt idx="768">
                  <c:v>44650</c:v>
                </c:pt>
                <c:pt idx="769">
                  <c:v>44651</c:v>
                </c:pt>
                <c:pt idx="770">
                  <c:v>44652</c:v>
                </c:pt>
                <c:pt idx="771">
                  <c:v>44655</c:v>
                </c:pt>
                <c:pt idx="772">
                  <c:v>44656</c:v>
                </c:pt>
                <c:pt idx="773">
                  <c:v>44657</c:v>
                </c:pt>
                <c:pt idx="774">
                  <c:v>44658</c:v>
                </c:pt>
                <c:pt idx="775">
                  <c:v>44659</c:v>
                </c:pt>
                <c:pt idx="776">
                  <c:v>44662</c:v>
                </c:pt>
                <c:pt idx="777">
                  <c:v>44663</c:v>
                </c:pt>
                <c:pt idx="778">
                  <c:v>44664</c:v>
                </c:pt>
                <c:pt idx="779">
                  <c:v>44665</c:v>
                </c:pt>
                <c:pt idx="780">
                  <c:v>44669</c:v>
                </c:pt>
                <c:pt idx="781">
                  <c:v>44670</c:v>
                </c:pt>
                <c:pt idx="782">
                  <c:v>44671</c:v>
                </c:pt>
                <c:pt idx="783">
                  <c:v>44672</c:v>
                </c:pt>
                <c:pt idx="784">
                  <c:v>44673</c:v>
                </c:pt>
                <c:pt idx="785">
                  <c:v>44676</c:v>
                </c:pt>
                <c:pt idx="786">
                  <c:v>44677</c:v>
                </c:pt>
                <c:pt idx="787">
                  <c:v>44678</c:v>
                </c:pt>
                <c:pt idx="788">
                  <c:v>44679</c:v>
                </c:pt>
                <c:pt idx="789">
                  <c:v>44680</c:v>
                </c:pt>
                <c:pt idx="790">
                  <c:v>44683</c:v>
                </c:pt>
                <c:pt idx="791">
                  <c:v>44684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44712</c:v>
                </c:pt>
                <c:pt idx="811">
                  <c:v>44713</c:v>
                </c:pt>
                <c:pt idx="812">
                  <c:v>44714</c:v>
                </c:pt>
                <c:pt idx="813">
                  <c:v>44715</c:v>
                </c:pt>
                <c:pt idx="814">
                  <c:v>44718</c:v>
                </c:pt>
                <c:pt idx="815">
                  <c:v>44719</c:v>
                </c:pt>
                <c:pt idx="816">
                  <c:v>44720</c:v>
                </c:pt>
                <c:pt idx="817">
                  <c:v>44721</c:v>
                </c:pt>
                <c:pt idx="818">
                  <c:v>44722</c:v>
                </c:pt>
                <c:pt idx="819">
                  <c:v>44725</c:v>
                </c:pt>
                <c:pt idx="820">
                  <c:v>44726</c:v>
                </c:pt>
                <c:pt idx="821">
                  <c:v>44727</c:v>
                </c:pt>
                <c:pt idx="822">
                  <c:v>44728</c:v>
                </c:pt>
                <c:pt idx="823">
                  <c:v>44729</c:v>
                </c:pt>
                <c:pt idx="824">
                  <c:v>44733</c:v>
                </c:pt>
                <c:pt idx="825">
                  <c:v>44734</c:v>
                </c:pt>
                <c:pt idx="826">
                  <c:v>44735</c:v>
                </c:pt>
                <c:pt idx="827">
                  <c:v>44736</c:v>
                </c:pt>
                <c:pt idx="828">
                  <c:v>44739</c:v>
                </c:pt>
                <c:pt idx="829">
                  <c:v>44740</c:v>
                </c:pt>
                <c:pt idx="830">
                  <c:v>44741</c:v>
                </c:pt>
                <c:pt idx="831">
                  <c:v>44742</c:v>
                </c:pt>
                <c:pt idx="832">
                  <c:v>44743</c:v>
                </c:pt>
                <c:pt idx="833">
                  <c:v>44747</c:v>
                </c:pt>
                <c:pt idx="834">
                  <c:v>44748</c:v>
                </c:pt>
                <c:pt idx="835">
                  <c:v>44749</c:v>
                </c:pt>
                <c:pt idx="836">
                  <c:v>44750</c:v>
                </c:pt>
                <c:pt idx="837">
                  <c:v>44753</c:v>
                </c:pt>
                <c:pt idx="838">
                  <c:v>44754</c:v>
                </c:pt>
                <c:pt idx="839">
                  <c:v>44755</c:v>
                </c:pt>
                <c:pt idx="840">
                  <c:v>44756</c:v>
                </c:pt>
                <c:pt idx="841">
                  <c:v>44757</c:v>
                </c:pt>
                <c:pt idx="842">
                  <c:v>44760</c:v>
                </c:pt>
                <c:pt idx="843">
                  <c:v>44761</c:v>
                </c:pt>
                <c:pt idx="844">
                  <c:v>44762</c:v>
                </c:pt>
                <c:pt idx="845">
                  <c:v>44763</c:v>
                </c:pt>
                <c:pt idx="846">
                  <c:v>44764</c:v>
                </c:pt>
                <c:pt idx="847">
                  <c:v>44767</c:v>
                </c:pt>
                <c:pt idx="848">
                  <c:v>44768</c:v>
                </c:pt>
                <c:pt idx="849">
                  <c:v>44769</c:v>
                </c:pt>
                <c:pt idx="850">
                  <c:v>44770</c:v>
                </c:pt>
                <c:pt idx="851">
                  <c:v>44771</c:v>
                </c:pt>
                <c:pt idx="852">
                  <c:v>44774</c:v>
                </c:pt>
                <c:pt idx="853">
                  <c:v>44775</c:v>
                </c:pt>
                <c:pt idx="854">
                  <c:v>44776</c:v>
                </c:pt>
                <c:pt idx="855">
                  <c:v>44777</c:v>
                </c:pt>
                <c:pt idx="856">
                  <c:v>44778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44788</c:v>
                </c:pt>
                <c:pt idx="863">
                  <c:v>44789</c:v>
                </c:pt>
                <c:pt idx="864">
                  <c:v>44790</c:v>
                </c:pt>
                <c:pt idx="865">
                  <c:v>44791</c:v>
                </c:pt>
                <c:pt idx="866">
                  <c:v>44792</c:v>
                </c:pt>
                <c:pt idx="867">
                  <c:v>44795</c:v>
                </c:pt>
                <c:pt idx="868">
                  <c:v>44796</c:v>
                </c:pt>
                <c:pt idx="869">
                  <c:v>44797</c:v>
                </c:pt>
                <c:pt idx="870">
                  <c:v>44798</c:v>
                </c:pt>
                <c:pt idx="871">
                  <c:v>44799</c:v>
                </c:pt>
                <c:pt idx="872">
                  <c:v>44802</c:v>
                </c:pt>
                <c:pt idx="873">
                  <c:v>44803</c:v>
                </c:pt>
                <c:pt idx="874">
                  <c:v>44804</c:v>
                </c:pt>
                <c:pt idx="875">
                  <c:v>44805</c:v>
                </c:pt>
                <c:pt idx="876">
                  <c:v>44806</c:v>
                </c:pt>
                <c:pt idx="877">
                  <c:v>44810</c:v>
                </c:pt>
                <c:pt idx="878">
                  <c:v>44811</c:v>
                </c:pt>
                <c:pt idx="879">
                  <c:v>44812</c:v>
                </c:pt>
                <c:pt idx="880">
                  <c:v>44813</c:v>
                </c:pt>
                <c:pt idx="881">
                  <c:v>44816</c:v>
                </c:pt>
                <c:pt idx="882">
                  <c:v>44817</c:v>
                </c:pt>
                <c:pt idx="883">
                  <c:v>44818</c:v>
                </c:pt>
                <c:pt idx="884">
                  <c:v>44819</c:v>
                </c:pt>
                <c:pt idx="885">
                  <c:v>44820</c:v>
                </c:pt>
                <c:pt idx="886">
                  <c:v>44823</c:v>
                </c:pt>
                <c:pt idx="887">
                  <c:v>44824</c:v>
                </c:pt>
                <c:pt idx="888">
                  <c:v>44825</c:v>
                </c:pt>
                <c:pt idx="889">
                  <c:v>44826</c:v>
                </c:pt>
                <c:pt idx="890">
                  <c:v>44827</c:v>
                </c:pt>
                <c:pt idx="891">
                  <c:v>44830</c:v>
                </c:pt>
                <c:pt idx="892">
                  <c:v>44831</c:v>
                </c:pt>
                <c:pt idx="893">
                  <c:v>44832</c:v>
                </c:pt>
                <c:pt idx="894">
                  <c:v>44833</c:v>
                </c:pt>
                <c:pt idx="895">
                  <c:v>44834</c:v>
                </c:pt>
                <c:pt idx="896">
                  <c:v>44837</c:v>
                </c:pt>
                <c:pt idx="897">
                  <c:v>44838</c:v>
                </c:pt>
                <c:pt idx="898">
                  <c:v>44839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44860</c:v>
                </c:pt>
                <c:pt idx="914">
                  <c:v>44861</c:v>
                </c:pt>
                <c:pt idx="915">
                  <c:v>44862</c:v>
                </c:pt>
                <c:pt idx="916">
                  <c:v>44865</c:v>
                </c:pt>
                <c:pt idx="917">
                  <c:v>44866</c:v>
                </c:pt>
                <c:pt idx="918">
                  <c:v>44867</c:v>
                </c:pt>
                <c:pt idx="919">
                  <c:v>44868</c:v>
                </c:pt>
                <c:pt idx="920">
                  <c:v>44869</c:v>
                </c:pt>
                <c:pt idx="921">
                  <c:v>44872</c:v>
                </c:pt>
                <c:pt idx="922">
                  <c:v>44873</c:v>
                </c:pt>
                <c:pt idx="923">
                  <c:v>44874</c:v>
                </c:pt>
                <c:pt idx="924">
                  <c:v>44875</c:v>
                </c:pt>
                <c:pt idx="925">
                  <c:v>44876</c:v>
                </c:pt>
                <c:pt idx="926">
                  <c:v>44879</c:v>
                </c:pt>
                <c:pt idx="927">
                  <c:v>44880</c:v>
                </c:pt>
                <c:pt idx="928">
                  <c:v>44881</c:v>
                </c:pt>
                <c:pt idx="929">
                  <c:v>44882</c:v>
                </c:pt>
                <c:pt idx="930">
                  <c:v>44883</c:v>
                </c:pt>
                <c:pt idx="931">
                  <c:v>44886</c:v>
                </c:pt>
                <c:pt idx="932">
                  <c:v>44887</c:v>
                </c:pt>
                <c:pt idx="933">
                  <c:v>44888</c:v>
                </c:pt>
                <c:pt idx="934">
                  <c:v>44890</c:v>
                </c:pt>
                <c:pt idx="935">
                  <c:v>44893</c:v>
                </c:pt>
                <c:pt idx="936">
                  <c:v>44894</c:v>
                </c:pt>
                <c:pt idx="937">
                  <c:v>44895</c:v>
                </c:pt>
                <c:pt idx="938">
                  <c:v>44896</c:v>
                </c:pt>
                <c:pt idx="939">
                  <c:v>44897</c:v>
                </c:pt>
                <c:pt idx="940">
                  <c:v>44900</c:v>
                </c:pt>
                <c:pt idx="941">
                  <c:v>44901</c:v>
                </c:pt>
                <c:pt idx="942">
                  <c:v>44902</c:v>
                </c:pt>
                <c:pt idx="943">
                  <c:v>44903</c:v>
                </c:pt>
                <c:pt idx="944">
                  <c:v>44904</c:v>
                </c:pt>
                <c:pt idx="945">
                  <c:v>44907</c:v>
                </c:pt>
                <c:pt idx="946">
                  <c:v>44908</c:v>
                </c:pt>
                <c:pt idx="947">
                  <c:v>44909</c:v>
                </c:pt>
                <c:pt idx="948">
                  <c:v>44910</c:v>
                </c:pt>
                <c:pt idx="949">
                  <c:v>44911</c:v>
                </c:pt>
                <c:pt idx="950">
                  <c:v>44914</c:v>
                </c:pt>
                <c:pt idx="951">
                  <c:v>44915</c:v>
                </c:pt>
                <c:pt idx="952">
                  <c:v>44916</c:v>
                </c:pt>
                <c:pt idx="953">
                  <c:v>44917</c:v>
                </c:pt>
                <c:pt idx="954">
                  <c:v>44918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44929</c:v>
                </c:pt>
                <c:pt idx="960">
                  <c:v>44930</c:v>
                </c:pt>
                <c:pt idx="961">
                  <c:v>44931</c:v>
                </c:pt>
                <c:pt idx="962">
                  <c:v>44932</c:v>
                </c:pt>
                <c:pt idx="963">
                  <c:v>44935</c:v>
                </c:pt>
                <c:pt idx="964">
                  <c:v>44936</c:v>
                </c:pt>
                <c:pt idx="965">
                  <c:v>44937</c:v>
                </c:pt>
                <c:pt idx="966">
                  <c:v>44938</c:v>
                </c:pt>
                <c:pt idx="967">
                  <c:v>44939</c:v>
                </c:pt>
                <c:pt idx="968">
                  <c:v>44943</c:v>
                </c:pt>
                <c:pt idx="969">
                  <c:v>44944</c:v>
                </c:pt>
                <c:pt idx="970">
                  <c:v>44945</c:v>
                </c:pt>
                <c:pt idx="971">
                  <c:v>44946</c:v>
                </c:pt>
                <c:pt idx="972">
                  <c:v>44949</c:v>
                </c:pt>
                <c:pt idx="973">
                  <c:v>44950</c:v>
                </c:pt>
                <c:pt idx="974">
                  <c:v>44951</c:v>
                </c:pt>
                <c:pt idx="975">
                  <c:v>44952</c:v>
                </c:pt>
                <c:pt idx="976">
                  <c:v>44953</c:v>
                </c:pt>
                <c:pt idx="977">
                  <c:v>44956</c:v>
                </c:pt>
                <c:pt idx="978">
                  <c:v>44957</c:v>
                </c:pt>
                <c:pt idx="979">
                  <c:v>44958</c:v>
                </c:pt>
                <c:pt idx="980">
                  <c:v>44959</c:v>
                </c:pt>
                <c:pt idx="981">
                  <c:v>44960</c:v>
                </c:pt>
                <c:pt idx="982">
                  <c:v>44963</c:v>
                </c:pt>
                <c:pt idx="983">
                  <c:v>44964</c:v>
                </c:pt>
                <c:pt idx="984">
                  <c:v>44965</c:v>
                </c:pt>
                <c:pt idx="985">
                  <c:v>44966</c:v>
                </c:pt>
                <c:pt idx="986">
                  <c:v>44967</c:v>
                </c:pt>
                <c:pt idx="987">
                  <c:v>44970</c:v>
                </c:pt>
                <c:pt idx="988">
                  <c:v>44971</c:v>
                </c:pt>
                <c:pt idx="989">
                  <c:v>44972</c:v>
                </c:pt>
                <c:pt idx="990">
                  <c:v>44973</c:v>
                </c:pt>
                <c:pt idx="991">
                  <c:v>44974</c:v>
                </c:pt>
                <c:pt idx="992">
                  <c:v>44978</c:v>
                </c:pt>
                <c:pt idx="993">
                  <c:v>44979</c:v>
                </c:pt>
                <c:pt idx="994">
                  <c:v>44980</c:v>
                </c:pt>
                <c:pt idx="995">
                  <c:v>44981</c:v>
                </c:pt>
                <c:pt idx="996">
                  <c:v>44984</c:v>
                </c:pt>
                <c:pt idx="997">
                  <c:v>44985</c:v>
                </c:pt>
                <c:pt idx="998">
                  <c:v>44986</c:v>
                </c:pt>
                <c:pt idx="999">
                  <c:v>44987</c:v>
                </c:pt>
                <c:pt idx="1000">
                  <c:v>44988</c:v>
                </c:pt>
                <c:pt idx="1001">
                  <c:v>44991</c:v>
                </c:pt>
                <c:pt idx="1002">
                  <c:v>44992</c:v>
                </c:pt>
                <c:pt idx="1003">
                  <c:v>44993</c:v>
                </c:pt>
                <c:pt idx="1004">
                  <c:v>44994</c:v>
                </c:pt>
                <c:pt idx="1005">
                  <c:v>44995</c:v>
                </c:pt>
                <c:pt idx="1006">
                  <c:v>44998</c:v>
                </c:pt>
                <c:pt idx="1007">
                  <c:v>44999</c:v>
                </c:pt>
                <c:pt idx="1008">
                  <c:v>45000</c:v>
                </c:pt>
                <c:pt idx="1009">
                  <c:v>45001</c:v>
                </c:pt>
                <c:pt idx="1010">
                  <c:v>45002</c:v>
                </c:pt>
                <c:pt idx="1011">
                  <c:v>45005</c:v>
                </c:pt>
                <c:pt idx="1012">
                  <c:v>45006</c:v>
                </c:pt>
                <c:pt idx="1013">
                  <c:v>45007</c:v>
                </c:pt>
                <c:pt idx="1014">
                  <c:v>45008</c:v>
                </c:pt>
                <c:pt idx="1015">
                  <c:v>45009</c:v>
                </c:pt>
                <c:pt idx="1016">
                  <c:v>45012</c:v>
                </c:pt>
                <c:pt idx="1017">
                  <c:v>45013</c:v>
                </c:pt>
                <c:pt idx="1018">
                  <c:v>45014</c:v>
                </c:pt>
                <c:pt idx="1019">
                  <c:v>45015</c:v>
                </c:pt>
                <c:pt idx="1020">
                  <c:v>45016</c:v>
                </c:pt>
                <c:pt idx="1021">
                  <c:v>45019</c:v>
                </c:pt>
                <c:pt idx="1022">
                  <c:v>45020</c:v>
                </c:pt>
                <c:pt idx="1023">
                  <c:v>45021</c:v>
                </c:pt>
                <c:pt idx="1024">
                  <c:v>45022</c:v>
                </c:pt>
                <c:pt idx="1025">
                  <c:v>45026</c:v>
                </c:pt>
                <c:pt idx="1026">
                  <c:v>45027</c:v>
                </c:pt>
                <c:pt idx="1027">
                  <c:v>45028</c:v>
                </c:pt>
                <c:pt idx="1028">
                  <c:v>45029</c:v>
                </c:pt>
                <c:pt idx="1029">
                  <c:v>45030</c:v>
                </c:pt>
                <c:pt idx="1030">
                  <c:v>45033</c:v>
                </c:pt>
                <c:pt idx="1031">
                  <c:v>45034</c:v>
                </c:pt>
                <c:pt idx="1032">
                  <c:v>45035</c:v>
                </c:pt>
                <c:pt idx="1033">
                  <c:v>45036</c:v>
                </c:pt>
                <c:pt idx="1034">
                  <c:v>45037</c:v>
                </c:pt>
                <c:pt idx="1035">
                  <c:v>45040</c:v>
                </c:pt>
                <c:pt idx="1036">
                  <c:v>45041</c:v>
                </c:pt>
                <c:pt idx="1037">
                  <c:v>45042</c:v>
                </c:pt>
                <c:pt idx="1038">
                  <c:v>45043</c:v>
                </c:pt>
                <c:pt idx="1039">
                  <c:v>45044</c:v>
                </c:pt>
                <c:pt idx="1040">
                  <c:v>45047</c:v>
                </c:pt>
                <c:pt idx="1041">
                  <c:v>45048</c:v>
                </c:pt>
                <c:pt idx="1042">
                  <c:v>45049</c:v>
                </c:pt>
                <c:pt idx="1043">
                  <c:v>45050</c:v>
                </c:pt>
                <c:pt idx="1044">
                  <c:v>45051</c:v>
                </c:pt>
                <c:pt idx="1045">
                  <c:v>45054</c:v>
                </c:pt>
                <c:pt idx="1046">
                  <c:v>45055</c:v>
                </c:pt>
                <c:pt idx="1047">
                  <c:v>45056</c:v>
                </c:pt>
                <c:pt idx="1048">
                  <c:v>45057</c:v>
                </c:pt>
                <c:pt idx="1049">
                  <c:v>45058</c:v>
                </c:pt>
                <c:pt idx="1050">
                  <c:v>45061</c:v>
                </c:pt>
                <c:pt idx="1051">
                  <c:v>45062</c:v>
                </c:pt>
                <c:pt idx="1052">
                  <c:v>45063</c:v>
                </c:pt>
                <c:pt idx="1053">
                  <c:v>45064</c:v>
                </c:pt>
                <c:pt idx="1054">
                  <c:v>45065</c:v>
                </c:pt>
                <c:pt idx="1055">
                  <c:v>45068</c:v>
                </c:pt>
                <c:pt idx="1056">
                  <c:v>45069</c:v>
                </c:pt>
                <c:pt idx="1057">
                  <c:v>45070</c:v>
                </c:pt>
                <c:pt idx="1058">
                  <c:v>45071</c:v>
                </c:pt>
                <c:pt idx="1059">
                  <c:v>45072</c:v>
                </c:pt>
                <c:pt idx="1060">
                  <c:v>45076</c:v>
                </c:pt>
                <c:pt idx="1061">
                  <c:v>45077</c:v>
                </c:pt>
                <c:pt idx="1062">
                  <c:v>45078</c:v>
                </c:pt>
                <c:pt idx="1063">
                  <c:v>45079</c:v>
                </c:pt>
                <c:pt idx="1064">
                  <c:v>45082</c:v>
                </c:pt>
                <c:pt idx="1065">
                  <c:v>45083</c:v>
                </c:pt>
                <c:pt idx="1066">
                  <c:v>45084</c:v>
                </c:pt>
                <c:pt idx="1067">
                  <c:v>45085</c:v>
                </c:pt>
                <c:pt idx="1068">
                  <c:v>45086</c:v>
                </c:pt>
                <c:pt idx="1069">
                  <c:v>45089</c:v>
                </c:pt>
                <c:pt idx="1070">
                  <c:v>45090</c:v>
                </c:pt>
                <c:pt idx="1071">
                  <c:v>45091</c:v>
                </c:pt>
                <c:pt idx="1072">
                  <c:v>45092</c:v>
                </c:pt>
                <c:pt idx="1073">
                  <c:v>45093</c:v>
                </c:pt>
                <c:pt idx="1074">
                  <c:v>45097</c:v>
                </c:pt>
                <c:pt idx="1075">
                  <c:v>45098</c:v>
                </c:pt>
                <c:pt idx="1076">
                  <c:v>45099</c:v>
                </c:pt>
                <c:pt idx="1077">
                  <c:v>45100</c:v>
                </c:pt>
                <c:pt idx="1078">
                  <c:v>45103</c:v>
                </c:pt>
                <c:pt idx="1079">
                  <c:v>45104</c:v>
                </c:pt>
                <c:pt idx="1080">
                  <c:v>45105</c:v>
                </c:pt>
                <c:pt idx="1081">
                  <c:v>45106</c:v>
                </c:pt>
                <c:pt idx="1082">
                  <c:v>45107</c:v>
                </c:pt>
                <c:pt idx="1083">
                  <c:v>45110</c:v>
                </c:pt>
                <c:pt idx="1084">
                  <c:v>45112</c:v>
                </c:pt>
                <c:pt idx="1085">
                  <c:v>45113</c:v>
                </c:pt>
                <c:pt idx="1086">
                  <c:v>45114</c:v>
                </c:pt>
                <c:pt idx="1087">
                  <c:v>45117</c:v>
                </c:pt>
                <c:pt idx="1088">
                  <c:v>45118</c:v>
                </c:pt>
                <c:pt idx="1089">
                  <c:v>45119</c:v>
                </c:pt>
                <c:pt idx="1090">
                  <c:v>45120</c:v>
                </c:pt>
                <c:pt idx="1091">
                  <c:v>45121</c:v>
                </c:pt>
                <c:pt idx="1092">
                  <c:v>45124</c:v>
                </c:pt>
                <c:pt idx="1093">
                  <c:v>45125</c:v>
                </c:pt>
                <c:pt idx="1094">
                  <c:v>45126</c:v>
                </c:pt>
                <c:pt idx="1095">
                  <c:v>45127</c:v>
                </c:pt>
                <c:pt idx="1096">
                  <c:v>45128</c:v>
                </c:pt>
                <c:pt idx="1097">
                  <c:v>45131</c:v>
                </c:pt>
                <c:pt idx="1098">
                  <c:v>45132</c:v>
                </c:pt>
                <c:pt idx="1099">
                  <c:v>45133</c:v>
                </c:pt>
                <c:pt idx="1100">
                  <c:v>45134</c:v>
                </c:pt>
                <c:pt idx="1101">
                  <c:v>45135</c:v>
                </c:pt>
                <c:pt idx="1102">
                  <c:v>45138</c:v>
                </c:pt>
                <c:pt idx="1103">
                  <c:v>45139</c:v>
                </c:pt>
                <c:pt idx="1104">
                  <c:v>45140</c:v>
                </c:pt>
                <c:pt idx="1105">
                  <c:v>45141</c:v>
                </c:pt>
                <c:pt idx="1106">
                  <c:v>45142</c:v>
                </c:pt>
                <c:pt idx="1107">
                  <c:v>45145</c:v>
                </c:pt>
                <c:pt idx="1108">
                  <c:v>45146</c:v>
                </c:pt>
                <c:pt idx="1109">
                  <c:v>45147</c:v>
                </c:pt>
                <c:pt idx="1110">
                  <c:v>45148</c:v>
                </c:pt>
                <c:pt idx="1111">
                  <c:v>45149</c:v>
                </c:pt>
                <c:pt idx="1112">
                  <c:v>45152</c:v>
                </c:pt>
                <c:pt idx="1113">
                  <c:v>45153</c:v>
                </c:pt>
                <c:pt idx="1114">
                  <c:v>45154</c:v>
                </c:pt>
                <c:pt idx="1115">
                  <c:v>45155</c:v>
                </c:pt>
                <c:pt idx="1116">
                  <c:v>45156</c:v>
                </c:pt>
                <c:pt idx="1117">
                  <c:v>45159</c:v>
                </c:pt>
                <c:pt idx="1118">
                  <c:v>45160</c:v>
                </c:pt>
                <c:pt idx="1119">
                  <c:v>45161</c:v>
                </c:pt>
                <c:pt idx="1120">
                  <c:v>45162</c:v>
                </c:pt>
                <c:pt idx="1121">
                  <c:v>45163</c:v>
                </c:pt>
                <c:pt idx="1122">
                  <c:v>45166</c:v>
                </c:pt>
                <c:pt idx="1123">
                  <c:v>45167</c:v>
                </c:pt>
                <c:pt idx="1124">
                  <c:v>45168</c:v>
                </c:pt>
                <c:pt idx="1125">
                  <c:v>45169</c:v>
                </c:pt>
                <c:pt idx="1126">
                  <c:v>45170</c:v>
                </c:pt>
                <c:pt idx="1127">
                  <c:v>45174</c:v>
                </c:pt>
                <c:pt idx="1128">
                  <c:v>45175</c:v>
                </c:pt>
                <c:pt idx="1129">
                  <c:v>45176</c:v>
                </c:pt>
                <c:pt idx="1130">
                  <c:v>45177</c:v>
                </c:pt>
                <c:pt idx="1131">
                  <c:v>45180</c:v>
                </c:pt>
                <c:pt idx="1132">
                  <c:v>45181</c:v>
                </c:pt>
                <c:pt idx="1133">
                  <c:v>45182</c:v>
                </c:pt>
                <c:pt idx="1134">
                  <c:v>45183</c:v>
                </c:pt>
                <c:pt idx="1135">
                  <c:v>45184</c:v>
                </c:pt>
                <c:pt idx="1136">
                  <c:v>45187</c:v>
                </c:pt>
                <c:pt idx="1137">
                  <c:v>45188</c:v>
                </c:pt>
                <c:pt idx="1138">
                  <c:v>45189</c:v>
                </c:pt>
                <c:pt idx="1139">
                  <c:v>45190</c:v>
                </c:pt>
                <c:pt idx="1140">
                  <c:v>45191</c:v>
                </c:pt>
                <c:pt idx="1141">
                  <c:v>45194</c:v>
                </c:pt>
                <c:pt idx="1142">
                  <c:v>45195</c:v>
                </c:pt>
                <c:pt idx="1143">
                  <c:v>45196</c:v>
                </c:pt>
                <c:pt idx="1144">
                  <c:v>45197</c:v>
                </c:pt>
                <c:pt idx="1145">
                  <c:v>45198</c:v>
                </c:pt>
                <c:pt idx="1146">
                  <c:v>45201</c:v>
                </c:pt>
                <c:pt idx="1147">
                  <c:v>45202</c:v>
                </c:pt>
                <c:pt idx="1148">
                  <c:v>45203</c:v>
                </c:pt>
                <c:pt idx="1149">
                  <c:v>45204</c:v>
                </c:pt>
                <c:pt idx="1150">
                  <c:v>45205</c:v>
                </c:pt>
                <c:pt idx="1151">
                  <c:v>45208</c:v>
                </c:pt>
                <c:pt idx="1152">
                  <c:v>45209</c:v>
                </c:pt>
                <c:pt idx="1153">
                  <c:v>45210</c:v>
                </c:pt>
                <c:pt idx="1154">
                  <c:v>45211</c:v>
                </c:pt>
                <c:pt idx="1155">
                  <c:v>45212</c:v>
                </c:pt>
                <c:pt idx="1156">
                  <c:v>45215</c:v>
                </c:pt>
                <c:pt idx="1157">
                  <c:v>45216</c:v>
                </c:pt>
                <c:pt idx="1158">
                  <c:v>45217</c:v>
                </c:pt>
                <c:pt idx="1159">
                  <c:v>45218</c:v>
                </c:pt>
                <c:pt idx="1160">
                  <c:v>45219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45229</c:v>
                </c:pt>
                <c:pt idx="1167">
                  <c:v>45230</c:v>
                </c:pt>
                <c:pt idx="1168">
                  <c:v>45231</c:v>
                </c:pt>
                <c:pt idx="1169">
                  <c:v>45232</c:v>
                </c:pt>
                <c:pt idx="1170">
                  <c:v>45233</c:v>
                </c:pt>
                <c:pt idx="1171">
                  <c:v>45236</c:v>
                </c:pt>
                <c:pt idx="1172">
                  <c:v>45237</c:v>
                </c:pt>
                <c:pt idx="1173">
                  <c:v>45238</c:v>
                </c:pt>
                <c:pt idx="1174">
                  <c:v>45239</c:v>
                </c:pt>
                <c:pt idx="1175">
                  <c:v>45240</c:v>
                </c:pt>
                <c:pt idx="1176">
                  <c:v>45243</c:v>
                </c:pt>
                <c:pt idx="1177">
                  <c:v>45244</c:v>
                </c:pt>
                <c:pt idx="1178">
                  <c:v>45245</c:v>
                </c:pt>
                <c:pt idx="1179">
                  <c:v>45246</c:v>
                </c:pt>
                <c:pt idx="1180">
                  <c:v>45247</c:v>
                </c:pt>
                <c:pt idx="1181">
                  <c:v>45250</c:v>
                </c:pt>
                <c:pt idx="1182">
                  <c:v>45251</c:v>
                </c:pt>
                <c:pt idx="1183">
                  <c:v>45252</c:v>
                </c:pt>
                <c:pt idx="1184">
                  <c:v>45254</c:v>
                </c:pt>
                <c:pt idx="1185">
                  <c:v>45257</c:v>
                </c:pt>
                <c:pt idx="1186">
                  <c:v>45258</c:v>
                </c:pt>
                <c:pt idx="1187">
                  <c:v>45259</c:v>
                </c:pt>
                <c:pt idx="1188">
                  <c:v>45260</c:v>
                </c:pt>
                <c:pt idx="1189">
                  <c:v>45261</c:v>
                </c:pt>
                <c:pt idx="1190">
                  <c:v>45264</c:v>
                </c:pt>
                <c:pt idx="1191">
                  <c:v>45265</c:v>
                </c:pt>
                <c:pt idx="1192">
                  <c:v>45266</c:v>
                </c:pt>
                <c:pt idx="1193">
                  <c:v>45267</c:v>
                </c:pt>
                <c:pt idx="1194">
                  <c:v>45268</c:v>
                </c:pt>
                <c:pt idx="1195">
                  <c:v>45271</c:v>
                </c:pt>
                <c:pt idx="1196">
                  <c:v>45272</c:v>
                </c:pt>
                <c:pt idx="1197">
                  <c:v>45273</c:v>
                </c:pt>
                <c:pt idx="1198">
                  <c:v>45274</c:v>
                </c:pt>
                <c:pt idx="1199">
                  <c:v>45275</c:v>
                </c:pt>
                <c:pt idx="1200">
                  <c:v>45278</c:v>
                </c:pt>
                <c:pt idx="1201">
                  <c:v>45279</c:v>
                </c:pt>
                <c:pt idx="1202">
                  <c:v>45280</c:v>
                </c:pt>
                <c:pt idx="1203">
                  <c:v>45281</c:v>
                </c:pt>
                <c:pt idx="1204">
                  <c:v>45282</c:v>
                </c:pt>
                <c:pt idx="1205">
                  <c:v>45286</c:v>
                </c:pt>
                <c:pt idx="1206">
                  <c:v>45287</c:v>
                </c:pt>
                <c:pt idx="1207">
                  <c:v>45288</c:v>
                </c:pt>
                <c:pt idx="1208">
                  <c:v>45289</c:v>
                </c:pt>
                <c:pt idx="1209">
                  <c:v>45293</c:v>
                </c:pt>
                <c:pt idx="1210">
                  <c:v>45294</c:v>
                </c:pt>
                <c:pt idx="1211">
                  <c:v>45295</c:v>
                </c:pt>
                <c:pt idx="1212">
                  <c:v>45296</c:v>
                </c:pt>
                <c:pt idx="1213">
                  <c:v>45299</c:v>
                </c:pt>
                <c:pt idx="1214">
                  <c:v>45300</c:v>
                </c:pt>
                <c:pt idx="1215">
                  <c:v>45301</c:v>
                </c:pt>
                <c:pt idx="1216">
                  <c:v>45302</c:v>
                </c:pt>
                <c:pt idx="1217">
                  <c:v>45303</c:v>
                </c:pt>
                <c:pt idx="1218">
                  <c:v>45307</c:v>
                </c:pt>
                <c:pt idx="1219">
                  <c:v>45308</c:v>
                </c:pt>
                <c:pt idx="1220">
                  <c:v>45309</c:v>
                </c:pt>
                <c:pt idx="1221">
                  <c:v>45310</c:v>
                </c:pt>
                <c:pt idx="1222">
                  <c:v>45313</c:v>
                </c:pt>
                <c:pt idx="1223">
                  <c:v>45314</c:v>
                </c:pt>
                <c:pt idx="1224">
                  <c:v>45315</c:v>
                </c:pt>
                <c:pt idx="1225">
                  <c:v>45316</c:v>
                </c:pt>
                <c:pt idx="1226">
                  <c:v>45317</c:v>
                </c:pt>
                <c:pt idx="1227">
                  <c:v>45320</c:v>
                </c:pt>
                <c:pt idx="1228">
                  <c:v>45321</c:v>
                </c:pt>
                <c:pt idx="1229">
                  <c:v>45322</c:v>
                </c:pt>
                <c:pt idx="1230">
                  <c:v>45323</c:v>
                </c:pt>
                <c:pt idx="1231">
                  <c:v>45324</c:v>
                </c:pt>
                <c:pt idx="1232">
                  <c:v>45327</c:v>
                </c:pt>
                <c:pt idx="1233">
                  <c:v>45328</c:v>
                </c:pt>
                <c:pt idx="1234">
                  <c:v>45329</c:v>
                </c:pt>
                <c:pt idx="1235">
                  <c:v>45330</c:v>
                </c:pt>
                <c:pt idx="1236">
                  <c:v>45331</c:v>
                </c:pt>
                <c:pt idx="1237">
                  <c:v>45334</c:v>
                </c:pt>
                <c:pt idx="1238">
                  <c:v>45335</c:v>
                </c:pt>
                <c:pt idx="1239">
                  <c:v>45336</c:v>
                </c:pt>
                <c:pt idx="1240">
                  <c:v>45337</c:v>
                </c:pt>
                <c:pt idx="1241">
                  <c:v>45338</c:v>
                </c:pt>
                <c:pt idx="1242">
                  <c:v>45342</c:v>
                </c:pt>
                <c:pt idx="1243">
                  <c:v>45343</c:v>
                </c:pt>
                <c:pt idx="1244">
                  <c:v>45344</c:v>
                </c:pt>
                <c:pt idx="1245">
                  <c:v>45345</c:v>
                </c:pt>
                <c:pt idx="1246">
                  <c:v>45348</c:v>
                </c:pt>
                <c:pt idx="1247">
                  <c:v>45349</c:v>
                </c:pt>
                <c:pt idx="1248">
                  <c:v>45350</c:v>
                </c:pt>
                <c:pt idx="1249">
                  <c:v>45351</c:v>
                </c:pt>
                <c:pt idx="1250">
                  <c:v>45352</c:v>
                </c:pt>
                <c:pt idx="1251">
                  <c:v>45355</c:v>
                </c:pt>
                <c:pt idx="1252">
                  <c:v>45356</c:v>
                </c:pt>
                <c:pt idx="1253">
                  <c:v>45357</c:v>
                </c:pt>
                <c:pt idx="1254">
                  <c:v>45358</c:v>
                </c:pt>
                <c:pt idx="1255">
                  <c:v>45359</c:v>
                </c:pt>
                <c:pt idx="1256">
                  <c:v>45362</c:v>
                </c:pt>
              </c:numCache>
            </c:numRef>
          </c:cat>
          <c:val>
            <c:numRef>
              <c:f>pricefetcher!$B$2:$B$1258</c:f>
              <c:numCache>
                <c:formatCode>General</c:formatCode>
                <c:ptCount val="1257"/>
                <c:pt idx="0">
                  <c:v>53.439998626708977</c:v>
                </c:pt>
                <c:pt idx="1">
                  <c:v>54.330001831054688</c:v>
                </c:pt>
                <c:pt idx="2">
                  <c:v>54.099998474121087</c:v>
                </c:pt>
                <c:pt idx="3">
                  <c:v>54.169998168945313</c:v>
                </c:pt>
                <c:pt idx="4">
                  <c:v>53.819999694824219</c:v>
                </c:pt>
                <c:pt idx="5">
                  <c:v>54.639999389648438</c:v>
                </c:pt>
                <c:pt idx="6">
                  <c:v>53.259998321533203</c:v>
                </c:pt>
                <c:pt idx="7">
                  <c:v>52.779998779296882</c:v>
                </c:pt>
                <c:pt idx="8">
                  <c:v>53.439998626708977</c:v>
                </c:pt>
                <c:pt idx="9">
                  <c:v>53.159999847412109</c:v>
                </c:pt>
                <c:pt idx="10">
                  <c:v>53.110000610351563</c:v>
                </c:pt>
                <c:pt idx="11">
                  <c:v>53.700000762939453</c:v>
                </c:pt>
                <c:pt idx="12">
                  <c:v>54.509998321533203</c:v>
                </c:pt>
                <c:pt idx="13">
                  <c:v>54.360000610351563</c:v>
                </c:pt>
                <c:pt idx="14">
                  <c:v>55.479999542236328</c:v>
                </c:pt>
                <c:pt idx="15">
                  <c:v>55.919998168945313</c:v>
                </c:pt>
                <c:pt idx="16">
                  <c:v>55.599998474121087</c:v>
                </c:pt>
                <c:pt idx="17">
                  <c:v>55.680000305175781</c:v>
                </c:pt>
                <c:pt idx="18">
                  <c:v>55.319999694824219</c:v>
                </c:pt>
                <c:pt idx="19">
                  <c:v>55.75</c:v>
                </c:pt>
                <c:pt idx="20">
                  <c:v>55.799999237060547</c:v>
                </c:pt>
                <c:pt idx="21">
                  <c:v>56.419998168945313</c:v>
                </c:pt>
                <c:pt idx="22">
                  <c:v>56.279998779296882</c:v>
                </c:pt>
                <c:pt idx="23">
                  <c:v>56.709999084472663</c:v>
                </c:pt>
                <c:pt idx="24">
                  <c:v>58.560001373291023</c:v>
                </c:pt>
                <c:pt idx="25">
                  <c:v>58.490001678466797</c:v>
                </c:pt>
                <c:pt idx="26">
                  <c:v>58.819999694824219</c:v>
                </c:pt>
                <c:pt idx="27">
                  <c:v>58.779998779296882</c:v>
                </c:pt>
                <c:pt idx="28">
                  <c:v>58.720001220703118</c:v>
                </c:pt>
                <c:pt idx="29">
                  <c:v>57.610000610351563</c:v>
                </c:pt>
                <c:pt idx="30">
                  <c:v>52.430000305175781</c:v>
                </c:pt>
                <c:pt idx="31">
                  <c:v>51.110000610351563</c:v>
                </c:pt>
                <c:pt idx="32">
                  <c:v>51.040000915527337</c:v>
                </c:pt>
                <c:pt idx="33">
                  <c:v>50.759998321533203</c:v>
                </c:pt>
                <c:pt idx="34">
                  <c:v>50.549999237060547</c:v>
                </c:pt>
                <c:pt idx="35">
                  <c:v>51.75</c:v>
                </c:pt>
                <c:pt idx="36">
                  <c:v>51.220001220703118</c:v>
                </c:pt>
                <c:pt idx="37">
                  <c:v>50.479999542236328</c:v>
                </c:pt>
                <c:pt idx="38">
                  <c:v>49.240001678466797</c:v>
                </c:pt>
                <c:pt idx="39">
                  <c:v>46.619998931884773</c:v>
                </c:pt>
                <c:pt idx="40">
                  <c:v>46.200000762939453</c:v>
                </c:pt>
                <c:pt idx="41">
                  <c:v>44.759998321533203</c:v>
                </c:pt>
                <c:pt idx="42">
                  <c:v>45.169998168945313</c:v>
                </c:pt>
                <c:pt idx="43">
                  <c:v>45.619998931884773</c:v>
                </c:pt>
                <c:pt idx="44">
                  <c:v>45.529998779296882</c:v>
                </c:pt>
                <c:pt idx="45">
                  <c:v>44.889999389648438</c:v>
                </c:pt>
                <c:pt idx="46">
                  <c:v>43.560001373291023</c:v>
                </c:pt>
                <c:pt idx="47">
                  <c:v>44.459999084472663</c:v>
                </c:pt>
                <c:pt idx="48">
                  <c:v>44</c:v>
                </c:pt>
                <c:pt idx="49">
                  <c:v>44.529998779296882</c:v>
                </c:pt>
                <c:pt idx="50">
                  <c:v>44.569999694824219</c:v>
                </c:pt>
                <c:pt idx="51">
                  <c:v>43.569999694824219</c:v>
                </c:pt>
                <c:pt idx="52">
                  <c:v>44.229999542236328</c:v>
                </c:pt>
                <c:pt idx="53">
                  <c:v>44.729999542236328</c:v>
                </c:pt>
                <c:pt idx="54">
                  <c:v>44.040000915527337</c:v>
                </c:pt>
                <c:pt idx="55">
                  <c:v>43.459999084472663</c:v>
                </c:pt>
                <c:pt idx="56">
                  <c:v>44.790000915527337</c:v>
                </c:pt>
                <c:pt idx="57">
                  <c:v>44.549999237060547</c:v>
                </c:pt>
                <c:pt idx="58">
                  <c:v>45.099998474121087</c:v>
                </c:pt>
                <c:pt idx="59">
                  <c:v>46.029998779296882</c:v>
                </c:pt>
                <c:pt idx="60">
                  <c:v>46.799999237060547</c:v>
                </c:pt>
                <c:pt idx="61">
                  <c:v>46.849998474121087</c:v>
                </c:pt>
                <c:pt idx="62">
                  <c:v>46.319999694824219</c:v>
                </c:pt>
                <c:pt idx="63">
                  <c:v>46.700000762939453</c:v>
                </c:pt>
                <c:pt idx="64">
                  <c:v>46.189998626708977</c:v>
                </c:pt>
                <c:pt idx="65">
                  <c:v>46.130001068115227</c:v>
                </c:pt>
                <c:pt idx="66">
                  <c:v>47.369998931884773</c:v>
                </c:pt>
                <c:pt idx="67">
                  <c:v>47.069999694824219</c:v>
                </c:pt>
                <c:pt idx="68">
                  <c:v>47.189998626708977</c:v>
                </c:pt>
                <c:pt idx="69">
                  <c:v>47.459999084472663</c:v>
                </c:pt>
                <c:pt idx="70">
                  <c:v>47.630001068115227</c:v>
                </c:pt>
                <c:pt idx="71">
                  <c:v>46.849998474121087</c:v>
                </c:pt>
                <c:pt idx="72">
                  <c:v>48.189998626708977</c:v>
                </c:pt>
                <c:pt idx="73">
                  <c:v>47.459999084472663</c:v>
                </c:pt>
                <c:pt idx="74">
                  <c:v>47.869998931884773</c:v>
                </c:pt>
                <c:pt idx="75">
                  <c:v>48.049999237060547</c:v>
                </c:pt>
                <c:pt idx="76">
                  <c:v>48.119998931884773</c:v>
                </c:pt>
                <c:pt idx="77">
                  <c:v>48.520000457763672</c:v>
                </c:pt>
                <c:pt idx="78">
                  <c:v>48.080001831054688</c:v>
                </c:pt>
                <c:pt idx="79">
                  <c:v>47.819999694824219</c:v>
                </c:pt>
                <c:pt idx="80">
                  <c:v>47.75</c:v>
                </c:pt>
                <c:pt idx="81">
                  <c:v>48.209999084472663</c:v>
                </c:pt>
                <c:pt idx="82">
                  <c:v>48.599998474121087</c:v>
                </c:pt>
                <c:pt idx="83">
                  <c:v>49.919998168945313</c:v>
                </c:pt>
                <c:pt idx="84">
                  <c:v>50.119998931884773</c:v>
                </c:pt>
                <c:pt idx="85">
                  <c:v>49.169998168945313</c:v>
                </c:pt>
                <c:pt idx="86">
                  <c:v>49.389999389648438</c:v>
                </c:pt>
                <c:pt idx="87">
                  <c:v>49.939998626708977</c:v>
                </c:pt>
                <c:pt idx="88">
                  <c:v>50.270000457763672</c:v>
                </c:pt>
                <c:pt idx="89">
                  <c:v>51.349998474121087</c:v>
                </c:pt>
                <c:pt idx="90">
                  <c:v>51.75</c:v>
                </c:pt>
                <c:pt idx="91">
                  <c:v>52.919998168945313</c:v>
                </c:pt>
                <c:pt idx="92">
                  <c:v>52.159999847412109</c:v>
                </c:pt>
                <c:pt idx="93">
                  <c:v>51.590000152587891</c:v>
                </c:pt>
                <c:pt idx="94">
                  <c:v>52.509998321533203</c:v>
                </c:pt>
                <c:pt idx="95">
                  <c:v>51.700000762939453</c:v>
                </c:pt>
                <c:pt idx="96">
                  <c:v>50.549999237060547</c:v>
                </c:pt>
                <c:pt idx="97">
                  <c:v>49.5</c:v>
                </c:pt>
                <c:pt idx="98">
                  <c:v>48.680000305175781</c:v>
                </c:pt>
                <c:pt idx="99">
                  <c:v>46.970001220703118</c:v>
                </c:pt>
                <c:pt idx="100">
                  <c:v>46.959999084472663</c:v>
                </c:pt>
                <c:pt idx="101">
                  <c:v>46.729999542236328</c:v>
                </c:pt>
                <c:pt idx="102">
                  <c:v>47.169998168945313</c:v>
                </c:pt>
                <c:pt idx="103">
                  <c:v>45.979999542236328</c:v>
                </c:pt>
                <c:pt idx="104">
                  <c:v>45.599998474121087</c:v>
                </c:pt>
                <c:pt idx="105">
                  <c:v>46.840000152587891</c:v>
                </c:pt>
                <c:pt idx="106">
                  <c:v>45.869998931884773</c:v>
                </c:pt>
                <c:pt idx="107">
                  <c:v>45.700000762939453</c:v>
                </c:pt>
                <c:pt idx="108">
                  <c:v>46.5</c:v>
                </c:pt>
                <c:pt idx="109">
                  <c:v>47.229999542236328</c:v>
                </c:pt>
                <c:pt idx="110">
                  <c:v>46.599998474121087</c:v>
                </c:pt>
                <c:pt idx="111">
                  <c:v>47.150001525878913</c:v>
                </c:pt>
                <c:pt idx="112">
                  <c:v>46.779998779296882</c:v>
                </c:pt>
                <c:pt idx="113">
                  <c:v>44.959999084472663</c:v>
                </c:pt>
                <c:pt idx="114">
                  <c:v>45.560001373291023</c:v>
                </c:pt>
                <c:pt idx="115">
                  <c:v>45.790000915527337</c:v>
                </c:pt>
                <c:pt idx="116">
                  <c:v>45.790000915527337</c:v>
                </c:pt>
                <c:pt idx="117">
                  <c:v>46.869998931884773</c:v>
                </c:pt>
                <c:pt idx="118">
                  <c:v>47.409999847412109</c:v>
                </c:pt>
                <c:pt idx="119">
                  <c:v>46.979999542236328</c:v>
                </c:pt>
                <c:pt idx="120">
                  <c:v>48.919998168945313</c:v>
                </c:pt>
                <c:pt idx="121">
                  <c:v>50.099998474121087</c:v>
                </c:pt>
                <c:pt idx="122">
                  <c:v>50.919998168945313</c:v>
                </c:pt>
                <c:pt idx="123">
                  <c:v>51.590000152587891</c:v>
                </c:pt>
                <c:pt idx="124">
                  <c:v>51.819999694824219</c:v>
                </c:pt>
                <c:pt idx="125">
                  <c:v>52.790000915527337</c:v>
                </c:pt>
                <c:pt idx="126">
                  <c:v>53.009998321533203</c:v>
                </c:pt>
                <c:pt idx="127">
                  <c:v>52.540000915527337</c:v>
                </c:pt>
                <c:pt idx="128">
                  <c:v>52.200000762939453</c:v>
                </c:pt>
                <c:pt idx="129">
                  <c:v>51.950000762939453</c:v>
                </c:pt>
                <c:pt idx="130">
                  <c:v>51.740001678466797</c:v>
                </c:pt>
                <c:pt idx="131">
                  <c:v>51.569999694824219</c:v>
                </c:pt>
                <c:pt idx="132">
                  <c:v>50.720001220703118</c:v>
                </c:pt>
                <c:pt idx="133">
                  <c:v>50.900001525878913</c:v>
                </c:pt>
                <c:pt idx="134">
                  <c:v>49.819999694824219</c:v>
                </c:pt>
                <c:pt idx="135">
                  <c:v>51.020000457763672</c:v>
                </c:pt>
                <c:pt idx="136">
                  <c:v>50.919998168945313</c:v>
                </c:pt>
                <c:pt idx="137">
                  <c:v>50.779998779296882</c:v>
                </c:pt>
                <c:pt idx="138">
                  <c:v>51.529998779296882</c:v>
                </c:pt>
                <c:pt idx="139">
                  <c:v>50.759998321533203</c:v>
                </c:pt>
                <c:pt idx="140">
                  <c:v>49.389999389648438</c:v>
                </c:pt>
                <c:pt idx="141">
                  <c:v>50.029998779296882</c:v>
                </c:pt>
                <c:pt idx="142">
                  <c:v>50.919998168945313</c:v>
                </c:pt>
                <c:pt idx="143">
                  <c:v>50.619998931884773</c:v>
                </c:pt>
                <c:pt idx="144">
                  <c:v>49.729999542236328</c:v>
                </c:pt>
                <c:pt idx="145">
                  <c:v>50.479999542236328</c:v>
                </c:pt>
                <c:pt idx="146">
                  <c:v>51.110000610351563</c:v>
                </c:pt>
                <c:pt idx="147">
                  <c:v>52.090000152587891</c:v>
                </c:pt>
                <c:pt idx="148">
                  <c:v>51.639999389648438</c:v>
                </c:pt>
                <c:pt idx="149">
                  <c:v>52.650001525878913</c:v>
                </c:pt>
                <c:pt idx="150">
                  <c:v>52.450000762939453</c:v>
                </c:pt>
                <c:pt idx="151">
                  <c:v>51.860000610351563</c:v>
                </c:pt>
                <c:pt idx="152">
                  <c:v>51.360000610351563</c:v>
                </c:pt>
                <c:pt idx="153">
                  <c:v>52.130001068115227</c:v>
                </c:pt>
                <c:pt idx="154">
                  <c:v>52.009998321533203</c:v>
                </c:pt>
                <c:pt idx="155">
                  <c:v>51.720001220703118</c:v>
                </c:pt>
                <c:pt idx="156">
                  <c:v>52.229999542236328</c:v>
                </c:pt>
                <c:pt idx="157">
                  <c:v>56.459999084472663</c:v>
                </c:pt>
                <c:pt idx="158">
                  <c:v>56.759998321533203</c:v>
                </c:pt>
                <c:pt idx="159">
                  <c:v>56.340000152587891</c:v>
                </c:pt>
                <c:pt idx="160">
                  <c:v>56.599998474121087</c:v>
                </c:pt>
                <c:pt idx="161">
                  <c:v>56.529998779296882</c:v>
                </c:pt>
                <c:pt idx="162">
                  <c:v>56.509998321533203</c:v>
                </c:pt>
                <c:pt idx="163">
                  <c:v>57.610000610351563</c:v>
                </c:pt>
                <c:pt idx="164">
                  <c:v>57.549999237060547</c:v>
                </c:pt>
                <c:pt idx="165">
                  <c:v>57.599998474121087</c:v>
                </c:pt>
                <c:pt idx="166">
                  <c:v>58.049999237060547</c:v>
                </c:pt>
                <c:pt idx="167">
                  <c:v>58.270000457763672</c:v>
                </c:pt>
                <c:pt idx="168">
                  <c:v>58.349998474121087</c:v>
                </c:pt>
                <c:pt idx="169">
                  <c:v>58.200000762939453</c:v>
                </c:pt>
                <c:pt idx="170">
                  <c:v>57.889999389648438</c:v>
                </c:pt>
                <c:pt idx="171">
                  <c:v>57.810001373291023</c:v>
                </c:pt>
                <c:pt idx="172">
                  <c:v>57.959999084472663</c:v>
                </c:pt>
                <c:pt idx="173">
                  <c:v>58.25</c:v>
                </c:pt>
                <c:pt idx="174">
                  <c:v>58.349998474121087</c:v>
                </c:pt>
                <c:pt idx="175">
                  <c:v>57.900001525878913</c:v>
                </c:pt>
                <c:pt idx="176">
                  <c:v>58.220001220703118</c:v>
                </c:pt>
                <c:pt idx="177">
                  <c:v>57.610000610351563</c:v>
                </c:pt>
                <c:pt idx="178">
                  <c:v>58.810001373291023</c:v>
                </c:pt>
                <c:pt idx="179">
                  <c:v>58.900001525878913</c:v>
                </c:pt>
                <c:pt idx="180">
                  <c:v>58.509998321533203</c:v>
                </c:pt>
                <c:pt idx="181">
                  <c:v>58.049999237060547</c:v>
                </c:pt>
                <c:pt idx="182">
                  <c:v>57.659999847412109</c:v>
                </c:pt>
                <c:pt idx="183">
                  <c:v>56.069999694824219</c:v>
                </c:pt>
                <c:pt idx="184">
                  <c:v>56.020000457763672</c:v>
                </c:pt>
                <c:pt idx="185">
                  <c:v>56.080001831054688</c:v>
                </c:pt>
                <c:pt idx="186">
                  <c:v>56.810001373291023</c:v>
                </c:pt>
                <c:pt idx="187">
                  <c:v>56.529998779296882</c:v>
                </c:pt>
                <c:pt idx="188">
                  <c:v>56.590000152587891</c:v>
                </c:pt>
                <c:pt idx="189">
                  <c:v>57.069999694824219</c:v>
                </c:pt>
                <c:pt idx="190">
                  <c:v>57.549999237060547</c:v>
                </c:pt>
                <c:pt idx="191">
                  <c:v>57.790000915527337</c:v>
                </c:pt>
                <c:pt idx="192">
                  <c:v>57.700000762939453</c:v>
                </c:pt>
                <c:pt idx="193">
                  <c:v>57.299999237060547</c:v>
                </c:pt>
                <c:pt idx="194">
                  <c:v>57.169998168945313</c:v>
                </c:pt>
                <c:pt idx="195">
                  <c:v>57.959999084472663</c:v>
                </c:pt>
                <c:pt idx="196">
                  <c:v>58.950000762939453</c:v>
                </c:pt>
                <c:pt idx="197">
                  <c:v>59.229999542236328</c:v>
                </c:pt>
                <c:pt idx="198">
                  <c:v>59.409999847412109</c:v>
                </c:pt>
                <c:pt idx="199">
                  <c:v>59.819999694824219</c:v>
                </c:pt>
                <c:pt idx="200">
                  <c:v>60.080001831054688</c:v>
                </c:pt>
                <c:pt idx="201">
                  <c:v>59.619998931884773</c:v>
                </c:pt>
                <c:pt idx="202">
                  <c:v>59.849998474121087</c:v>
                </c:pt>
                <c:pt idx="203">
                  <c:v>60.840000152587891</c:v>
                </c:pt>
                <c:pt idx="204">
                  <c:v>60.099998474121087</c:v>
                </c:pt>
                <c:pt idx="205">
                  <c:v>59.930000305175781</c:v>
                </c:pt>
                <c:pt idx="206">
                  <c:v>58.930000305175781</c:v>
                </c:pt>
                <c:pt idx="207">
                  <c:v>58.970001220703118</c:v>
                </c:pt>
                <c:pt idx="208">
                  <c:v>59.299999237060547</c:v>
                </c:pt>
                <c:pt idx="209">
                  <c:v>58.939998626708977</c:v>
                </c:pt>
                <c:pt idx="210">
                  <c:v>59.590000152587891</c:v>
                </c:pt>
                <c:pt idx="211">
                  <c:v>59.430000305175781</c:v>
                </c:pt>
                <c:pt idx="212">
                  <c:v>58.939998626708977</c:v>
                </c:pt>
                <c:pt idx="213">
                  <c:v>59.659999847412109</c:v>
                </c:pt>
                <c:pt idx="214">
                  <c:v>59.599998474121087</c:v>
                </c:pt>
                <c:pt idx="215">
                  <c:v>60.549999237060547</c:v>
                </c:pt>
                <c:pt idx="216">
                  <c:v>62.729999542236328</c:v>
                </c:pt>
                <c:pt idx="217">
                  <c:v>63.319999694824219</c:v>
                </c:pt>
                <c:pt idx="218">
                  <c:v>68.470001220703125</c:v>
                </c:pt>
                <c:pt idx="219">
                  <c:v>65.69000244140625</c:v>
                </c:pt>
                <c:pt idx="220">
                  <c:v>67.30999755859375</c:v>
                </c:pt>
                <c:pt idx="221">
                  <c:v>66.330001831054688</c:v>
                </c:pt>
                <c:pt idx="222">
                  <c:v>66.470001220703125</c:v>
                </c:pt>
                <c:pt idx="223">
                  <c:v>63.930000305175781</c:v>
                </c:pt>
                <c:pt idx="224">
                  <c:v>64.419998168945313</c:v>
                </c:pt>
                <c:pt idx="225">
                  <c:v>65.459999084472656</c:v>
                </c:pt>
                <c:pt idx="226">
                  <c:v>67.339996337890625</c:v>
                </c:pt>
                <c:pt idx="227">
                  <c:v>67.089996337890625</c:v>
                </c:pt>
                <c:pt idx="228">
                  <c:v>66.019996643066406</c:v>
                </c:pt>
                <c:pt idx="229">
                  <c:v>66.389999389648438</c:v>
                </c:pt>
                <c:pt idx="230">
                  <c:v>67.410003662109375</c:v>
                </c:pt>
                <c:pt idx="231">
                  <c:v>67.459999084472656</c:v>
                </c:pt>
                <c:pt idx="232">
                  <c:v>67.44000244140625</c:v>
                </c:pt>
                <c:pt idx="233">
                  <c:v>67.269996643066406</c:v>
                </c:pt>
                <c:pt idx="234">
                  <c:v>66.139999389648438</c:v>
                </c:pt>
                <c:pt idx="235">
                  <c:v>67.110000610351563</c:v>
                </c:pt>
                <c:pt idx="236">
                  <c:v>65.449996948242188</c:v>
                </c:pt>
                <c:pt idx="237">
                  <c:v>64.339996337890625</c:v>
                </c:pt>
                <c:pt idx="238">
                  <c:v>61.759998321533203</c:v>
                </c:pt>
                <c:pt idx="239">
                  <c:v>59.729999542236328</c:v>
                </c:pt>
                <c:pt idx="240">
                  <c:v>59.650001525878913</c:v>
                </c:pt>
                <c:pt idx="241">
                  <c:v>55.830001831054688</c:v>
                </c:pt>
                <c:pt idx="242">
                  <c:v>55.520000457763672</c:v>
                </c:pt>
                <c:pt idx="243">
                  <c:v>58.180000305175781</c:v>
                </c:pt>
                <c:pt idx="244">
                  <c:v>55.970001220703118</c:v>
                </c:pt>
                <c:pt idx="245">
                  <c:v>58.680000305175781</c:v>
                </c:pt>
                <c:pt idx="246">
                  <c:v>56.959999084472663</c:v>
                </c:pt>
                <c:pt idx="247">
                  <c:v>55.770000457763672</c:v>
                </c:pt>
                <c:pt idx="248">
                  <c:v>50.849998474121087</c:v>
                </c:pt>
                <c:pt idx="249">
                  <c:v>53.979999542236328</c:v>
                </c:pt>
                <c:pt idx="250">
                  <c:v>51.659999847412109</c:v>
                </c:pt>
                <c:pt idx="251">
                  <c:v>45.540000915527337</c:v>
                </c:pt>
                <c:pt idx="252">
                  <c:v>54.430000305175781</c:v>
                </c:pt>
                <c:pt idx="253">
                  <c:v>44.610000610351563</c:v>
                </c:pt>
                <c:pt idx="254">
                  <c:v>50.080001831054688</c:v>
                </c:pt>
                <c:pt idx="255">
                  <c:v>47.610000610351563</c:v>
                </c:pt>
                <c:pt idx="256">
                  <c:v>45.939998626708977</c:v>
                </c:pt>
                <c:pt idx="257">
                  <c:v>45.830001831054688</c:v>
                </c:pt>
                <c:pt idx="258">
                  <c:v>49.580001831054688</c:v>
                </c:pt>
                <c:pt idx="259">
                  <c:v>52.400001525878913</c:v>
                </c:pt>
                <c:pt idx="260">
                  <c:v>51.259998321533203</c:v>
                </c:pt>
                <c:pt idx="261">
                  <c:v>55.540000915527337</c:v>
                </c:pt>
                <c:pt idx="262">
                  <c:v>52.369998931884773</c:v>
                </c:pt>
                <c:pt idx="263">
                  <c:v>55.490001678466797</c:v>
                </c:pt>
                <c:pt idx="264">
                  <c:v>54.119998931884773</c:v>
                </c:pt>
                <c:pt idx="265">
                  <c:v>51.880001068115227</c:v>
                </c:pt>
                <c:pt idx="266">
                  <c:v>54.349998474121087</c:v>
                </c:pt>
                <c:pt idx="267">
                  <c:v>54.130001068115227</c:v>
                </c:pt>
                <c:pt idx="268">
                  <c:v>58.430000305175781</c:v>
                </c:pt>
                <c:pt idx="269">
                  <c:v>58.400001525878913</c:v>
                </c:pt>
                <c:pt idx="270">
                  <c:v>58.979999542236328</c:v>
                </c:pt>
                <c:pt idx="271">
                  <c:v>57.139999389648438</c:v>
                </c:pt>
                <c:pt idx="272">
                  <c:v>58.700000762939453</c:v>
                </c:pt>
                <c:pt idx="273">
                  <c:v>60.659999847412109</c:v>
                </c:pt>
                <c:pt idx="274">
                  <c:v>58.869998931884773</c:v>
                </c:pt>
                <c:pt idx="275">
                  <c:v>60.790000915527337</c:v>
                </c:pt>
                <c:pt idx="276">
                  <c:v>60.360000610351563</c:v>
                </c:pt>
                <c:pt idx="277">
                  <c:v>59.180000305175781</c:v>
                </c:pt>
                <c:pt idx="278">
                  <c:v>56.360000610351563</c:v>
                </c:pt>
                <c:pt idx="279">
                  <c:v>60.099998474121087</c:v>
                </c:pt>
                <c:pt idx="280">
                  <c:v>59.040000915527337</c:v>
                </c:pt>
                <c:pt idx="281">
                  <c:v>59.259998321533203</c:v>
                </c:pt>
                <c:pt idx="282">
                  <c:v>59.470001220703118</c:v>
                </c:pt>
                <c:pt idx="283">
                  <c:v>58.75</c:v>
                </c:pt>
                <c:pt idx="284">
                  <c:v>61.799999237060547</c:v>
                </c:pt>
                <c:pt idx="285">
                  <c:v>59.979999542236328</c:v>
                </c:pt>
                <c:pt idx="286">
                  <c:v>57.470001220703118</c:v>
                </c:pt>
                <c:pt idx="287">
                  <c:v>57.990001678466797</c:v>
                </c:pt>
                <c:pt idx="288">
                  <c:v>58.75</c:v>
                </c:pt>
                <c:pt idx="289">
                  <c:v>59.180000305175781</c:v>
                </c:pt>
                <c:pt idx="290">
                  <c:v>59.169998168945313</c:v>
                </c:pt>
                <c:pt idx="291">
                  <c:v>59.669998168945313</c:v>
                </c:pt>
                <c:pt idx="292">
                  <c:v>60.130001068115227</c:v>
                </c:pt>
                <c:pt idx="293">
                  <c:v>58.389999389648438</c:v>
                </c:pt>
                <c:pt idx="294">
                  <c:v>57.740001678466797</c:v>
                </c:pt>
                <c:pt idx="295">
                  <c:v>59.080001831054688</c:v>
                </c:pt>
                <c:pt idx="296">
                  <c:v>58.279998779296882</c:v>
                </c:pt>
                <c:pt idx="297">
                  <c:v>59.919998168945313</c:v>
                </c:pt>
                <c:pt idx="298">
                  <c:v>60.290000915527337</c:v>
                </c:pt>
                <c:pt idx="299">
                  <c:v>63.099998474121087</c:v>
                </c:pt>
                <c:pt idx="300">
                  <c:v>61.979999542236328</c:v>
                </c:pt>
                <c:pt idx="301">
                  <c:v>62.259998321533203</c:v>
                </c:pt>
                <c:pt idx="302">
                  <c:v>62.340000152587891</c:v>
                </c:pt>
                <c:pt idx="303">
                  <c:v>63.560001373291023</c:v>
                </c:pt>
                <c:pt idx="304">
                  <c:v>61.700000762939453</c:v>
                </c:pt>
                <c:pt idx="305">
                  <c:v>62.930000305175781</c:v>
                </c:pt>
                <c:pt idx="306">
                  <c:v>61.860000610351563</c:v>
                </c:pt>
                <c:pt idx="307">
                  <c:v>62.119998931884773</c:v>
                </c:pt>
                <c:pt idx="308">
                  <c:v>61.930000305175781</c:v>
                </c:pt>
                <c:pt idx="309">
                  <c:v>62.970001220703118</c:v>
                </c:pt>
                <c:pt idx="310">
                  <c:v>64.339996337890625</c:v>
                </c:pt>
                <c:pt idx="311">
                  <c:v>63.669998168945313</c:v>
                </c:pt>
                <c:pt idx="312">
                  <c:v>63.040000915527337</c:v>
                </c:pt>
                <c:pt idx="313">
                  <c:v>63.869998931884773</c:v>
                </c:pt>
                <c:pt idx="314">
                  <c:v>59.700000762939453</c:v>
                </c:pt>
                <c:pt idx="315">
                  <c:v>59.330001831054688</c:v>
                </c:pt>
                <c:pt idx="316">
                  <c:v>60.099998474121087</c:v>
                </c:pt>
                <c:pt idx="317">
                  <c:v>60.400001525878913</c:v>
                </c:pt>
                <c:pt idx="318">
                  <c:v>60.490001678466797</c:v>
                </c:pt>
                <c:pt idx="319">
                  <c:v>60.080001831054688</c:v>
                </c:pt>
                <c:pt idx="320">
                  <c:v>59.619998931884773</c:v>
                </c:pt>
                <c:pt idx="321">
                  <c:v>60.090000152587891</c:v>
                </c:pt>
                <c:pt idx="322">
                  <c:v>59.919998168945313</c:v>
                </c:pt>
                <c:pt idx="323">
                  <c:v>59.090000152587891</c:v>
                </c:pt>
                <c:pt idx="324">
                  <c:v>58.509998321533203</c:v>
                </c:pt>
                <c:pt idx="325">
                  <c:v>57.5</c:v>
                </c:pt>
                <c:pt idx="326">
                  <c:v>58.270000457763672</c:v>
                </c:pt>
                <c:pt idx="327">
                  <c:v>59.830001831054688</c:v>
                </c:pt>
                <c:pt idx="328">
                  <c:v>58.810001373291023</c:v>
                </c:pt>
                <c:pt idx="329">
                  <c:v>59.130001068115227</c:v>
                </c:pt>
                <c:pt idx="330">
                  <c:v>59.540000915527337</c:v>
                </c:pt>
                <c:pt idx="331">
                  <c:v>58.310001373291023</c:v>
                </c:pt>
                <c:pt idx="332">
                  <c:v>58.610000610351563</c:v>
                </c:pt>
                <c:pt idx="333">
                  <c:v>58.419998168945313</c:v>
                </c:pt>
                <c:pt idx="334">
                  <c:v>59.529998779296882</c:v>
                </c:pt>
                <c:pt idx="335">
                  <c:v>58.580001831054688</c:v>
                </c:pt>
                <c:pt idx="336">
                  <c:v>58.979999542236328</c:v>
                </c:pt>
                <c:pt idx="337">
                  <c:v>59.029998779296882</c:v>
                </c:pt>
                <c:pt idx="338">
                  <c:v>59.139999389648438</c:v>
                </c:pt>
                <c:pt idx="339">
                  <c:v>60</c:v>
                </c:pt>
                <c:pt idx="340">
                  <c:v>61.150001525878913</c:v>
                </c:pt>
                <c:pt idx="341">
                  <c:v>60.700000762939453</c:v>
                </c:pt>
                <c:pt idx="342">
                  <c:v>61.049999237060547</c:v>
                </c:pt>
                <c:pt idx="343">
                  <c:v>60.400001525878913</c:v>
                </c:pt>
                <c:pt idx="344">
                  <c:v>50.590000152587891</c:v>
                </c:pt>
                <c:pt idx="345">
                  <c:v>49.569999694824219</c:v>
                </c:pt>
                <c:pt idx="346">
                  <c:v>49.240001678466797</c:v>
                </c:pt>
                <c:pt idx="347">
                  <c:v>48.069999694824219</c:v>
                </c:pt>
                <c:pt idx="348">
                  <c:v>47.990001678466797</c:v>
                </c:pt>
                <c:pt idx="349">
                  <c:v>47.729999542236328</c:v>
                </c:pt>
                <c:pt idx="350">
                  <c:v>48.299999237060547</c:v>
                </c:pt>
                <c:pt idx="351">
                  <c:v>49.130001068115227</c:v>
                </c:pt>
                <c:pt idx="352">
                  <c:v>48.919998168945313</c:v>
                </c:pt>
                <c:pt idx="353">
                  <c:v>48.569999694824219</c:v>
                </c:pt>
                <c:pt idx="354">
                  <c:v>48.029998779296882</c:v>
                </c:pt>
                <c:pt idx="355">
                  <c:v>49.220001220703118</c:v>
                </c:pt>
                <c:pt idx="356">
                  <c:v>48.189998626708977</c:v>
                </c:pt>
                <c:pt idx="357">
                  <c:v>49.189998626708977</c:v>
                </c:pt>
                <c:pt idx="358">
                  <c:v>48.560001373291023</c:v>
                </c:pt>
                <c:pt idx="359">
                  <c:v>48.889999389648438</c:v>
                </c:pt>
                <c:pt idx="360">
                  <c:v>48.930000305175781</c:v>
                </c:pt>
                <c:pt idx="361">
                  <c:v>48.650001525878913</c:v>
                </c:pt>
                <c:pt idx="362">
                  <c:v>48.330001831054688</c:v>
                </c:pt>
                <c:pt idx="363">
                  <c:v>49.169998168945313</c:v>
                </c:pt>
                <c:pt idx="364">
                  <c:v>49.279998779296882</c:v>
                </c:pt>
                <c:pt idx="365">
                  <c:v>49.139999389648438</c:v>
                </c:pt>
                <c:pt idx="366">
                  <c:v>49.430000305175781</c:v>
                </c:pt>
                <c:pt idx="367">
                  <c:v>49.549999237060547</c:v>
                </c:pt>
                <c:pt idx="368">
                  <c:v>49.400001525878913</c:v>
                </c:pt>
                <c:pt idx="369">
                  <c:v>50.430000305175781</c:v>
                </c:pt>
                <c:pt idx="370">
                  <c:v>50.950000762939453</c:v>
                </c:pt>
                <c:pt idx="371">
                  <c:v>50.790000915527337</c:v>
                </c:pt>
                <c:pt idx="372">
                  <c:v>52.25</c:v>
                </c:pt>
                <c:pt idx="373">
                  <c:v>50.389999389648438</c:v>
                </c:pt>
                <c:pt idx="374">
                  <c:v>50.080001831054688</c:v>
                </c:pt>
                <c:pt idx="375">
                  <c:v>48.909999847412109</c:v>
                </c:pt>
                <c:pt idx="376">
                  <c:v>49.619998931884773</c:v>
                </c:pt>
                <c:pt idx="377">
                  <c:v>48.959999084472663</c:v>
                </c:pt>
                <c:pt idx="378">
                  <c:v>49.279998779296882</c:v>
                </c:pt>
                <c:pt idx="379">
                  <c:v>49.409999847412109</c:v>
                </c:pt>
                <c:pt idx="380">
                  <c:v>50</c:v>
                </c:pt>
                <c:pt idx="381">
                  <c:v>50.369998931884773</c:v>
                </c:pt>
                <c:pt idx="382">
                  <c:v>50.319999694824219</c:v>
                </c:pt>
                <c:pt idx="383">
                  <c:v>49.889999389648438</c:v>
                </c:pt>
                <c:pt idx="384">
                  <c:v>49.720001220703118</c:v>
                </c:pt>
                <c:pt idx="385">
                  <c:v>49.950000762939453</c:v>
                </c:pt>
                <c:pt idx="386">
                  <c:v>48.819999694824219</c:v>
                </c:pt>
                <c:pt idx="387">
                  <c:v>49.159999847412109</c:v>
                </c:pt>
                <c:pt idx="388">
                  <c:v>49.939998626708977</c:v>
                </c:pt>
                <c:pt idx="389">
                  <c:v>51.430000305175781</c:v>
                </c:pt>
                <c:pt idx="390">
                  <c:v>51.189998626708977</c:v>
                </c:pt>
                <c:pt idx="391">
                  <c:v>51.779998779296882</c:v>
                </c:pt>
                <c:pt idx="392">
                  <c:v>52.240001678466797</c:v>
                </c:pt>
                <c:pt idx="393">
                  <c:v>51.009998321533203</c:v>
                </c:pt>
                <c:pt idx="394">
                  <c:v>51.689998626708977</c:v>
                </c:pt>
                <c:pt idx="395">
                  <c:v>51.369998931884773</c:v>
                </c:pt>
                <c:pt idx="396">
                  <c:v>52.669998168945313</c:v>
                </c:pt>
                <c:pt idx="397">
                  <c:v>53.369998931884773</c:v>
                </c:pt>
                <c:pt idx="398">
                  <c:v>52.819999694824219</c:v>
                </c:pt>
                <c:pt idx="399">
                  <c:v>53.880001068115227</c:v>
                </c:pt>
                <c:pt idx="400">
                  <c:v>53.830001831054688</c:v>
                </c:pt>
                <c:pt idx="401">
                  <c:v>53.549999237060547</c:v>
                </c:pt>
                <c:pt idx="402">
                  <c:v>53.849998474121087</c:v>
                </c:pt>
                <c:pt idx="403">
                  <c:v>54.159999847412109</c:v>
                </c:pt>
                <c:pt idx="404">
                  <c:v>54.580001831054688</c:v>
                </c:pt>
                <c:pt idx="405">
                  <c:v>53.430000305175781</c:v>
                </c:pt>
                <c:pt idx="406">
                  <c:v>53.5</c:v>
                </c:pt>
                <c:pt idx="407">
                  <c:v>53.900001525878913</c:v>
                </c:pt>
                <c:pt idx="408">
                  <c:v>48.200000762939453</c:v>
                </c:pt>
                <c:pt idx="409">
                  <c:v>46.720001220703118</c:v>
                </c:pt>
                <c:pt idx="410">
                  <c:v>45.639999389648438</c:v>
                </c:pt>
                <c:pt idx="411">
                  <c:v>44.25</c:v>
                </c:pt>
                <c:pt idx="412">
                  <c:v>44.110000610351563</c:v>
                </c:pt>
                <c:pt idx="413">
                  <c:v>44.279998779296882</c:v>
                </c:pt>
                <c:pt idx="414">
                  <c:v>44.459999084472663</c:v>
                </c:pt>
                <c:pt idx="415">
                  <c:v>44.849998474121087</c:v>
                </c:pt>
                <c:pt idx="416">
                  <c:v>45.700000762939453</c:v>
                </c:pt>
                <c:pt idx="417">
                  <c:v>45.680000305175781</c:v>
                </c:pt>
                <c:pt idx="418">
                  <c:v>45.389999389648438</c:v>
                </c:pt>
                <c:pt idx="419">
                  <c:v>45.599998474121087</c:v>
                </c:pt>
                <c:pt idx="420">
                  <c:v>45.439998626708977</c:v>
                </c:pt>
                <c:pt idx="421">
                  <c:v>46.349998474121087</c:v>
                </c:pt>
                <c:pt idx="422">
                  <c:v>44.950000762939453</c:v>
                </c:pt>
                <c:pt idx="423">
                  <c:v>45.459999084472663</c:v>
                </c:pt>
                <c:pt idx="424">
                  <c:v>46.189998626708977</c:v>
                </c:pt>
                <c:pt idx="425">
                  <c:v>45.529998779296882</c:v>
                </c:pt>
                <c:pt idx="426">
                  <c:v>45.060001373291023</c:v>
                </c:pt>
                <c:pt idx="427">
                  <c:v>45.619998931884773</c:v>
                </c:pt>
                <c:pt idx="428">
                  <c:v>45.389999389648438</c:v>
                </c:pt>
                <c:pt idx="429">
                  <c:v>46.060001373291023</c:v>
                </c:pt>
                <c:pt idx="430">
                  <c:v>47.009998321533203</c:v>
                </c:pt>
                <c:pt idx="431">
                  <c:v>47.049999237060547</c:v>
                </c:pt>
                <c:pt idx="432">
                  <c:v>47.450000762939453</c:v>
                </c:pt>
                <c:pt idx="433">
                  <c:v>48.349998474121087</c:v>
                </c:pt>
                <c:pt idx="434">
                  <c:v>49.560001373291023</c:v>
                </c:pt>
                <c:pt idx="435">
                  <c:v>49.900001525878913</c:v>
                </c:pt>
                <c:pt idx="436">
                  <c:v>50.990001678466797</c:v>
                </c:pt>
                <c:pt idx="437">
                  <c:v>51.990001678466797</c:v>
                </c:pt>
                <c:pt idx="438">
                  <c:v>50.200000762939453</c:v>
                </c:pt>
                <c:pt idx="439">
                  <c:v>50.689998626708977</c:v>
                </c:pt>
                <c:pt idx="440">
                  <c:v>50.069999694824219</c:v>
                </c:pt>
                <c:pt idx="441">
                  <c:v>50.259998321533203</c:v>
                </c:pt>
                <c:pt idx="442">
                  <c:v>49.729999542236328</c:v>
                </c:pt>
                <c:pt idx="443">
                  <c:v>50.470001220703118</c:v>
                </c:pt>
                <c:pt idx="444">
                  <c:v>50.669998168945313</c:v>
                </c:pt>
                <c:pt idx="445">
                  <c:v>51.119998931884773</c:v>
                </c:pt>
                <c:pt idx="446">
                  <c:v>50.650001525878913</c:v>
                </c:pt>
                <c:pt idx="447">
                  <c:v>47.459999084472663</c:v>
                </c:pt>
                <c:pt idx="448">
                  <c:v>46.360000610351563</c:v>
                </c:pt>
                <c:pt idx="449">
                  <c:v>46.169998168945313</c:v>
                </c:pt>
                <c:pt idx="450">
                  <c:v>46.569999694824219</c:v>
                </c:pt>
                <c:pt idx="451">
                  <c:v>47.069999694824219</c:v>
                </c:pt>
                <c:pt idx="452">
                  <c:v>47.069999694824219</c:v>
                </c:pt>
                <c:pt idx="453">
                  <c:v>49.389999389648438</c:v>
                </c:pt>
                <c:pt idx="454">
                  <c:v>48.75</c:v>
                </c:pt>
                <c:pt idx="455">
                  <c:v>49.819999694824219</c:v>
                </c:pt>
                <c:pt idx="456">
                  <c:v>49.669998168945313</c:v>
                </c:pt>
                <c:pt idx="457">
                  <c:v>50.610000610351563</c:v>
                </c:pt>
                <c:pt idx="458">
                  <c:v>51.099998474121087</c:v>
                </c:pt>
                <c:pt idx="459">
                  <c:v>52.189998626708977</c:v>
                </c:pt>
                <c:pt idx="460">
                  <c:v>51.650001525878913</c:v>
                </c:pt>
                <c:pt idx="461">
                  <c:v>51.540000915527337</c:v>
                </c:pt>
                <c:pt idx="462">
                  <c:v>53.240001678466797</c:v>
                </c:pt>
                <c:pt idx="463">
                  <c:v>56.950000762939453</c:v>
                </c:pt>
                <c:pt idx="464">
                  <c:v>59.25</c:v>
                </c:pt>
                <c:pt idx="465">
                  <c:v>57.580001831054688</c:v>
                </c:pt>
                <c:pt idx="466">
                  <c:v>57.990001678466797</c:v>
                </c:pt>
                <c:pt idx="467">
                  <c:v>58.669998168945313</c:v>
                </c:pt>
                <c:pt idx="468">
                  <c:v>62.459999084472663</c:v>
                </c:pt>
                <c:pt idx="469">
                  <c:v>56.659999847412109</c:v>
                </c:pt>
                <c:pt idx="470">
                  <c:v>55.439998626708977</c:v>
                </c:pt>
                <c:pt idx="471">
                  <c:v>55.209999084472663</c:v>
                </c:pt>
                <c:pt idx="472">
                  <c:v>53.590000152587891</c:v>
                </c:pt>
                <c:pt idx="473">
                  <c:v>56.069999694824219</c:v>
                </c:pt>
                <c:pt idx="474">
                  <c:v>55.509998321533203</c:v>
                </c:pt>
                <c:pt idx="475">
                  <c:v>56.689998626708977</c:v>
                </c:pt>
                <c:pt idx="476">
                  <c:v>58</c:v>
                </c:pt>
                <c:pt idx="477">
                  <c:v>57.680000305175781</c:v>
                </c:pt>
                <c:pt idx="478">
                  <c:v>58.790000915527337</c:v>
                </c:pt>
                <c:pt idx="479">
                  <c:v>58.180000305175781</c:v>
                </c:pt>
                <c:pt idx="480">
                  <c:v>59.159999847412109</c:v>
                </c:pt>
                <c:pt idx="481">
                  <c:v>58.779998779296882</c:v>
                </c:pt>
                <c:pt idx="482">
                  <c:v>58.860000610351563</c:v>
                </c:pt>
                <c:pt idx="483">
                  <c:v>60.659999847412109</c:v>
                </c:pt>
                <c:pt idx="484">
                  <c:v>61.810001373291023</c:v>
                </c:pt>
                <c:pt idx="485">
                  <c:v>62.470001220703118</c:v>
                </c:pt>
                <c:pt idx="486">
                  <c:v>61.849998474121087</c:v>
                </c:pt>
                <c:pt idx="487">
                  <c:v>61.610000610351563</c:v>
                </c:pt>
                <c:pt idx="488">
                  <c:v>63.009998321533203</c:v>
                </c:pt>
                <c:pt idx="489">
                  <c:v>60.709999084472663</c:v>
                </c:pt>
                <c:pt idx="490">
                  <c:v>61.119998931884773</c:v>
                </c:pt>
                <c:pt idx="491">
                  <c:v>63.189998626708977</c:v>
                </c:pt>
                <c:pt idx="492">
                  <c:v>60.400001525878913</c:v>
                </c:pt>
                <c:pt idx="493">
                  <c:v>60.779998779296882</c:v>
                </c:pt>
                <c:pt idx="494">
                  <c:v>62.880001068115227</c:v>
                </c:pt>
                <c:pt idx="495">
                  <c:v>61.240001678466797</c:v>
                </c:pt>
                <c:pt idx="496">
                  <c:v>59.900001525878913</c:v>
                </c:pt>
                <c:pt idx="497">
                  <c:v>58.330001831054688</c:v>
                </c:pt>
                <c:pt idx="498">
                  <c:v>60.740001678466797</c:v>
                </c:pt>
                <c:pt idx="499">
                  <c:v>59.849998474121087</c:v>
                </c:pt>
                <c:pt idx="500">
                  <c:v>62.669998168945313</c:v>
                </c:pt>
                <c:pt idx="501">
                  <c:v>62.25</c:v>
                </c:pt>
                <c:pt idx="502">
                  <c:v>63.310001373291023</c:v>
                </c:pt>
                <c:pt idx="503">
                  <c:v>62.900001525878913</c:v>
                </c:pt>
                <c:pt idx="504">
                  <c:v>63.790000915527337</c:v>
                </c:pt>
                <c:pt idx="505">
                  <c:v>64.779998779296875</c:v>
                </c:pt>
                <c:pt idx="506">
                  <c:v>65.779998779296875</c:v>
                </c:pt>
                <c:pt idx="507">
                  <c:v>63.729999542236328</c:v>
                </c:pt>
                <c:pt idx="508">
                  <c:v>63.759998321533203</c:v>
                </c:pt>
                <c:pt idx="509">
                  <c:v>65.629997253417969</c:v>
                </c:pt>
                <c:pt idx="510">
                  <c:v>63.479999542236328</c:v>
                </c:pt>
                <c:pt idx="511">
                  <c:v>62.040000915527337</c:v>
                </c:pt>
                <c:pt idx="512">
                  <c:v>62.020000457763672</c:v>
                </c:pt>
                <c:pt idx="513">
                  <c:v>64.870002746582031</c:v>
                </c:pt>
                <c:pt idx="514">
                  <c:v>64.5</c:v>
                </c:pt>
                <c:pt idx="515">
                  <c:v>63.770000457763672</c:v>
                </c:pt>
                <c:pt idx="516">
                  <c:v>64</c:v>
                </c:pt>
                <c:pt idx="517">
                  <c:v>64.550003051757813</c:v>
                </c:pt>
                <c:pt idx="518">
                  <c:v>66.540000915527344</c:v>
                </c:pt>
                <c:pt idx="519">
                  <c:v>65.55999755859375</c:v>
                </c:pt>
                <c:pt idx="520">
                  <c:v>66.25</c:v>
                </c:pt>
                <c:pt idx="521">
                  <c:v>67.050003051757813</c:v>
                </c:pt>
                <c:pt idx="522">
                  <c:v>68.260002136230469</c:v>
                </c:pt>
                <c:pt idx="523">
                  <c:v>65.410003662109375</c:v>
                </c:pt>
                <c:pt idx="524">
                  <c:v>65.220001220703125</c:v>
                </c:pt>
                <c:pt idx="525">
                  <c:v>64.19000244140625</c:v>
                </c:pt>
                <c:pt idx="526">
                  <c:v>65.019996643066406</c:v>
                </c:pt>
                <c:pt idx="527">
                  <c:v>64.75</c:v>
                </c:pt>
                <c:pt idx="528">
                  <c:v>63.630001068115227</c:v>
                </c:pt>
                <c:pt idx="529">
                  <c:v>62.700000762939453</c:v>
                </c:pt>
                <c:pt idx="530">
                  <c:v>63.700000762939453</c:v>
                </c:pt>
                <c:pt idx="531">
                  <c:v>62.569999694824219</c:v>
                </c:pt>
                <c:pt idx="532">
                  <c:v>59.240001678466797</c:v>
                </c:pt>
                <c:pt idx="533">
                  <c:v>58.759998321533203</c:v>
                </c:pt>
                <c:pt idx="534">
                  <c:v>57.970001220703118</c:v>
                </c:pt>
                <c:pt idx="535">
                  <c:v>57.619998931884773</c:v>
                </c:pt>
                <c:pt idx="536">
                  <c:v>58.279998779296882</c:v>
                </c:pt>
                <c:pt idx="537">
                  <c:v>57.529998779296882</c:v>
                </c:pt>
                <c:pt idx="538">
                  <c:v>57.259998321533203</c:v>
                </c:pt>
                <c:pt idx="539">
                  <c:v>56.900001525878913</c:v>
                </c:pt>
                <c:pt idx="540">
                  <c:v>56.849998474121087</c:v>
                </c:pt>
                <c:pt idx="541">
                  <c:v>57.189998626708977</c:v>
                </c:pt>
                <c:pt idx="542">
                  <c:v>57.669998168945313</c:v>
                </c:pt>
                <c:pt idx="543">
                  <c:v>55.970001220703118</c:v>
                </c:pt>
                <c:pt idx="544">
                  <c:v>55.040000915527337</c:v>
                </c:pt>
                <c:pt idx="545">
                  <c:v>53.619998931884773</c:v>
                </c:pt>
                <c:pt idx="546">
                  <c:v>54.009998321533203</c:v>
                </c:pt>
                <c:pt idx="547">
                  <c:v>55.349998474121087</c:v>
                </c:pt>
                <c:pt idx="548">
                  <c:v>55.330001831054688</c:v>
                </c:pt>
                <c:pt idx="549">
                  <c:v>54.840000152587891</c:v>
                </c:pt>
                <c:pt idx="550">
                  <c:v>55.360000610351563</c:v>
                </c:pt>
                <c:pt idx="551">
                  <c:v>55.950000762939453</c:v>
                </c:pt>
                <c:pt idx="552">
                  <c:v>56.080001831054688</c:v>
                </c:pt>
                <c:pt idx="553">
                  <c:v>56.959999084472663</c:v>
                </c:pt>
                <c:pt idx="554">
                  <c:v>56.869998931884773</c:v>
                </c:pt>
                <c:pt idx="555">
                  <c:v>56.919998168945313</c:v>
                </c:pt>
                <c:pt idx="556">
                  <c:v>57.729999542236328</c:v>
                </c:pt>
                <c:pt idx="557">
                  <c:v>57.119998931884773</c:v>
                </c:pt>
                <c:pt idx="558">
                  <c:v>56.889999389648438</c:v>
                </c:pt>
                <c:pt idx="559">
                  <c:v>57.479999542236328</c:v>
                </c:pt>
                <c:pt idx="560">
                  <c:v>56.240001678466797</c:v>
                </c:pt>
                <c:pt idx="561">
                  <c:v>57.369998931884773</c:v>
                </c:pt>
                <c:pt idx="562">
                  <c:v>57.090000152587891</c:v>
                </c:pt>
                <c:pt idx="563">
                  <c:v>57</c:v>
                </c:pt>
                <c:pt idx="564">
                  <c:v>57</c:v>
                </c:pt>
                <c:pt idx="565">
                  <c:v>57.380001068115227</c:v>
                </c:pt>
                <c:pt idx="566">
                  <c:v>57.849998474121087</c:v>
                </c:pt>
                <c:pt idx="567">
                  <c:v>58.189998626708977</c:v>
                </c:pt>
                <c:pt idx="568">
                  <c:v>57.990001678466797</c:v>
                </c:pt>
                <c:pt idx="569">
                  <c:v>57.220001220703118</c:v>
                </c:pt>
                <c:pt idx="570">
                  <c:v>57.180000305175781</c:v>
                </c:pt>
                <c:pt idx="571">
                  <c:v>55.669998168945313</c:v>
                </c:pt>
                <c:pt idx="572">
                  <c:v>55.869998931884773</c:v>
                </c:pt>
                <c:pt idx="573">
                  <c:v>55.869998931884773</c:v>
                </c:pt>
                <c:pt idx="574">
                  <c:v>55.259998321533203</c:v>
                </c:pt>
                <c:pt idx="575">
                  <c:v>56.069999694824219</c:v>
                </c:pt>
                <c:pt idx="576">
                  <c:v>55.909999847412109</c:v>
                </c:pt>
                <c:pt idx="577">
                  <c:v>57.479999542236328</c:v>
                </c:pt>
                <c:pt idx="578">
                  <c:v>56.75</c:v>
                </c:pt>
                <c:pt idx="579">
                  <c:v>56.139999389648438</c:v>
                </c:pt>
                <c:pt idx="580">
                  <c:v>56.009998321533203</c:v>
                </c:pt>
                <c:pt idx="581">
                  <c:v>56.759998321533203</c:v>
                </c:pt>
                <c:pt idx="582">
                  <c:v>56.090000152587891</c:v>
                </c:pt>
                <c:pt idx="583">
                  <c:v>55.959999084472663</c:v>
                </c:pt>
                <c:pt idx="584">
                  <c:v>55.389999389648438</c:v>
                </c:pt>
                <c:pt idx="585">
                  <c:v>55.990001678466797</c:v>
                </c:pt>
                <c:pt idx="586">
                  <c:v>56.729999542236328</c:v>
                </c:pt>
                <c:pt idx="587">
                  <c:v>56.869998931884773</c:v>
                </c:pt>
                <c:pt idx="588">
                  <c:v>56.520000457763672</c:v>
                </c:pt>
                <c:pt idx="589">
                  <c:v>55.810001373291023</c:v>
                </c:pt>
                <c:pt idx="590">
                  <c:v>54.970001220703118</c:v>
                </c:pt>
                <c:pt idx="591">
                  <c:v>54.639999389648438</c:v>
                </c:pt>
                <c:pt idx="592">
                  <c:v>55.240001678466797</c:v>
                </c:pt>
                <c:pt idx="593">
                  <c:v>56.229999542236328</c:v>
                </c:pt>
                <c:pt idx="594">
                  <c:v>55.959999084472663</c:v>
                </c:pt>
                <c:pt idx="595">
                  <c:v>53</c:v>
                </c:pt>
                <c:pt idx="596">
                  <c:v>54.310001373291023</c:v>
                </c:pt>
                <c:pt idx="597">
                  <c:v>53.180000305175781</c:v>
                </c:pt>
                <c:pt idx="598">
                  <c:v>53.069999694824219</c:v>
                </c:pt>
                <c:pt idx="599">
                  <c:v>53.700000762939453</c:v>
                </c:pt>
                <c:pt idx="600">
                  <c:v>53.720001220703118</c:v>
                </c:pt>
                <c:pt idx="601">
                  <c:v>53.680000305175781</c:v>
                </c:pt>
                <c:pt idx="602">
                  <c:v>54.060001373291023</c:v>
                </c:pt>
                <c:pt idx="603">
                  <c:v>53.900001525878913</c:v>
                </c:pt>
                <c:pt idx="604">
                  <c:v>53.889999389648438</c:v>
                </c:pt>
                <c:pt idx="605">
                  <c:v>53.919998168945313</c:v>
                </c:pt>
                <c:pt idx="606">
                  <c:v>54.049999237060547</c:v>
                </c:pt>
                <c:pt idx="607">
                  <c:v>53.939998626708977</c:v>
                </c:pt>
                <c:pt idx="608">
                  <c:v>54.139999389648438</c:v>
                </c:pt>
                <c:pt idx="609">
                  <c:v>53.540000915527337</c:v>
                </c:pt>
                <c:pt idx="610">
                  <c:v>53.490001678466797</c:v>
                </c:pt>
                <c:pt idx="611">
                  <c:v>53.470001220703118</c:v>
                </c:pt>
                <c:pt idx="612">
                  <c:v>52.689998626708977</c:v>
                </c:pt>
                <c:pt idx="613">
                  <c:v>52.189998626708977</c:v>
                </c:pt>
                <c:pt idx="614">
                  <c:v>52.439998626708977</c:v>
                </c:pt>
                <c:pt idx="615">
                  <c:v>52.009998321533203</c:v>
                </c:pt>
                <c:pt idx="616">
                  <c:v>53.229999542236328</c:v>
                </c:pt>
                <c:pt idx="617">
                  <c:v>53.810001373291023</c:v>
                </c:pt>
                <c:pt idx="618">
                  <c:v>53.810001373291023</c:v>
                </c:pt>
                <c:pt idx="619">
                  <c:v>53.130001068115227</c:v>
                </c:pt>
                <c:pt idx="620">
                  <c:v>53.889999389648438</c:v>
                </c:pt>
                <c:pt idx="621">
                  <c:v>53.939998626708977</c:v>
                </c:pt>
                <c:pt idx="622">
                  <c:v>54.060001373291023</c:v>
                </c:pt>
                <c:pt idx="623">
                  <c:v>53.669998168945313</c:v>
                </c:pt>
                <c:pt idx="624">
                  <c:v>53.729999542236328</c:v>
                </c:pt>
                <c:pt idx="625">
                  <c:v>53.509998321533203</c:v>
                </c:pt>
                <c:pt idx="626">
                  <c:v>53.650001525878913</c:v>
                </c:pt>
                <c:pt idx="627">
                  <c:v>53.569999694824219</c:v>
                </c:pt>
                <c:pt idx="628">
                  <c:v>53.400001525878913</c:v>
                </c:pt>
                <c:pt idx="629">
                  <c:v>53.840000152587891</c:v>
                </c:pt>
                <c:pt idx="630">
                  <c:v>54.990001678466797</c:v>
                </c:pt>
                <c:pt idx="631">
                  <c:v>54.520000457763672</c:v>
                </c:pt>
                <c:pt idx="632">
                  <c:v>55.119998931884773</c:v>
                </c:pt>
                <c:pt idx="633">
                  <c:v>54.830001831054688</c:v>
                </c:pt>
                <c:pt idx="634">
                  <c:v>54.259998321533203</c:v>
                </c:pt>
                <c:pt idx="635">
                  <c:v>52.979999542236328</c:v>
                </c:pt>
                <c:pt idx="636">
                  <c:v>52.869998931884773</c:v>
                </c:pt>
                <c:pt idx="637">
                  <c:v>53.5</c:v>
                </c:pt>
                <c:pt idx="638">
                  <c:v>54.029998779296882</c:v>
                </c:pt>
                <c:pt idx="639">
                  <c:v>54.220001220703118</c:v>
                </c:pt>
                <c:pt idx="640">
                  <c:v>54.659999847412109</c:v>
                </c:pt>
                <c:pt idx="641">
                  <c:v>54</c:v>
                </c:pt>
                <c:pt idx="642">
                  <c:v>53.490001678466797</c:v>
                </c:pt>
                <c:pt idx="643">
                  <c:v>53.279998779296882</c:v>
                </c:pt>
                <c:pt idx="644">
                  <c:v>53.860000610351563</c:v>
                </c:pt>
                <c:pt idx="645">
                  <c:v>53.470001220703118</c:v>
                </c:pt>
                <c:pt idx="646">
                  <c:v>53.950000762939453</c:v>
                </c:pt>
                <c:pt idx="647">
                  <c:v>53.979999542236328</c:v>
                </c:pt>
                <c:pt idx="648">
                  <c:v>54.180000305175781</c:v>
                </c:pt>
                <c:pt idx="649">
                  <c:v>53.810001373291023</c:v>
                </c:pt>
                <c:pt idx="650">
                  <c:v>53.439998626708977</c:v>
                </c:pt>
                <c:pt idx="651">
                  <c:v>52.169998168945313</c:v>
                </c:pt>
                <c:pt idx="652">
                  <c:v>52.259998321533203</c:v>
                </c:pt>
                <c:pt idx="653">
                  <c:v>53.900001525878913</c:v>
                </c:pt>
                <c:pt idx="654">
                  <c:v>54.459999084472663</c:v>
                </c:pt>
                <c:pt idx="655">
                  <c:v>54.470001220703118</c:v>
                </c:pt>
                <c:pt idx="656">
                  <c:v>55.209999084472663</c:v>
                </c:pt>
                <c:pt idx="657">
                  <c:v>55.369998931884773</c:v>
                </c:pt>
                <c:pt idx="658">
                  <c:v>56</c:v>
                </c:pt>
                <c:pt idx="659">
                  <c:v>49.459999084472663</c:v>
                </c:pt>
                <c:pt idx="660">
                  <c:v>49.409999847412109</c:v>
                </c:pt>
                <c:pt idx="661">
                  <c:v>48.279998779296882</c:v>
                </c:pt>
                <c:pt idx="662">
                  <c:v>47.889999389648438</c:v>
                </c:pt>
                <c:pt idx="663">
                  <c:v>48.080001831054688</c:v>
                </c:pt>
                <c:pt idx="664">
                  <c:v>49</c:v>
                </c:pt>
                <c:pt idx="665">
                  <c:v>49.549999237060547</c:v>
                </c:pt>
                <c:pt idx="666">
                  <c:v>49.860000610351563</c:v>
                </c:pt>
                <c:pt idx="667">
                  <c:v>50.389999389648438</c:v>
                </c:pt>
                <c:pt idx="668">
                  <c:v>50.310001373291023</c:v>
                </c:pt>
                <c:pt idx="669">
                  <c:v>50.919998168945313</c:v>
                </c:pt>
                <c:pt idx="670">
                  <c:v>51.549999237060547</c:v>
                </c:pt>
                <c:pt idx="671">
                  <c:v>51.200000762939453</c:v>
                </c:pt>
                <c:pt idx="672">
                  <c:v>50.759998321533203</c:v>
                </c:pt>
                <c:pt idx="673">
                  <c:v>50.529998779296882</c:v>
                </c:pt>
                <c:pt idx="674">
                  <c:v>50.310001373291023</c:v>
                </c:pt>
                <c:pt idx="675">
                  <c:v>50.319999694824219</c:v>
                </c:pt>
                <c:pt idx="676">
                  <c:v>50.610000610351563</c:v>
                </c:pt>
                <c:pt idx="677">
                  <c:v>50.229999542236328</c:v>
                </c:pt>
                <c:pt idx="678">
                  <c:v>49.680000305175781</c:v>
                </c:pt>
                <c:pt idx="679">
                  <c:v>49.520000457763672</c:v>
                </c:pt>
                <c:pt idx="680">
                  <c:v>49.830001831054688</c:v>
                </c:pt>
                <c:pt idx="681">
                  <c:v>49.099998474121087</c:v>
                </c:pt>
                <c:pt idx="682">
                  <c:v>49.759998321533203</c:v>
                </c:pt>
                <c:pt idx="683">
                  <c:v>48.779998779296882</c:v>
                </c:pt>
                <c:pt idx="684">
                  <c:v>50</c:v>
                </c:pt>
                <c:pt idx="685">
                  <c:v>49.200000762939453</c:v>
                </c:pt>
                <c:pt idx="686">
                  <c:v>48.599998474121087</c:v>
                </c:pt>
                <c:pt idx="687">
                  <c:v>49.5</c:v>
                </c:pt>
                <c:pt idx="688">
                  <c:v>49.25</c:v>
                </c:pt>
                <c:pt idx="689">
                  <c:v>50.990001678466797</c:v>
                </c:pt>
                <c:pt idx="690">
                  <c:v>52.569999694824219</c:v>
                </c:pt>
                <c:pt idx="691">
                  <c:v>51.75</c:v>
                </c:pt>
                <c:pt idx="692">
                  <c:v>50.479999542236328</c:v>
                </c:pt>
                <c:pt idx="693">
                  <c:v>50.590000152587891</c:v>
                </c:pt>
                <c:pt idx="694">
                  <c:v>50</c:v>
                </c:pt>
                <c:pt idx="695">
                  <c:v>49.700000762939453</c:v>
                </c:pt>
                <c:pt idx="696">
                  <c:v>50.669998168945313</c:v>
                </c:pt>
                <c:pt idx="697">
                  <c:v>50.830001831054688</c:v>
                </c:pt>
                <c:pt idx="698">
                  <c:v>50.619998931884773</c:v>
                </c:pt>
                <c:pt idx="699">
                  <c:v>49.599998474121087</c:v>
                </c:pt>
                <c:pt idx="700">
                  <c:v>50.770000457763672</c:v>
                </c:pt>
                <c:pt idx="701">
                  <c:v>50.970001220703118</c:v>
                </c:pt>
                <c:pt idx="702">
                  <c:v>51.310001373291023</c:v>
                </c:pt>
                <c:pt idx="703">
                  <c:v>51.939998626708977</c:v>
                </c:pt>
                <c:pt idx="704">
                  <c:v>51.759998321533203</c:v>
                </c:pt>
                <c:pt idx="705">
                  <c:v>51.830001831054688</c:v>
                </c:pt>
                <c:pt idx="706">
                  <c:v>51.740001678466797</c:v>
                </c:pt>
                <c:pt idx="707">
                  <c:v>51.5</c:v>
                </c:pt>
                <c:pt idx="708">
                  <c:v>53.209999084472663</c:v>
                </c:pt>
                <c:pt idx="709">
                  <c:v>53.139999389648438</c:v>
                </c:pt>
                <c:pt idx="710">
                  <c:v>53.869998931884773</c:v>
                </c:pt>
                <c:pt idx="711">
                  <c:v>54.009998321533203</c:v>
                </c:pt>
                <c:pt idx="712">
                  <c:v>53.439998626708977</c:v>
                </c:pt>
                <c:pt idx="713">
                  <c:v>55.209999084472663</c:v>
                </c:pt>
                <c:pt idx="714">
                  <c:v>55.909999847412109</c:v>
                </c:pt>
                <c:pt idx="715">
                  <c:v>55.740001678466797</c:v>
                </c:pt>
                <c:pt idx="716">
                  <c:v>54.939998626708977</c:v>
                </c:pt>
                <c:pt idx="717">
                  <c:v>55.700000762939453</c:v>
                </c:pt>
                <c:pt idx="718">
                  <c:v>54.759998321533203</c:v>
                </c:pt>
                <c:pt idx="719">
                  <c:v>53.619998931884773</c:v>
                </c:pt>
                <c:pt idx="720">
                  <c:v>52.040000915527337</c:v>
                </c:pt>
                <c:pt idx="721">
                  <c:v>52.040000915527337</c:v>
                </c:pt>
                <c:pt idx="722">
                  <c:v>51.939998626708977</c:v>
                </c:pt>
                <c:pt idx="723">
                  <c:v>51</c:v>
                </c:pt>
                <c:pt idx="724">
                  <c:v>51.689998626708977</c:v>
                </c:pt>
                <c:pt idx="725">
                  <c:v>48.049999237060547</c:v>
                </c:pt>
                <c:pt idx="726">
                  <c:v>47.729999542236328</c:v>
                </c:pt>
                <c:pt idx="727">
                  <c:v>48.819999694824219</c:v>
                </c:pt>
                <c:pt idx="728">
                  <c:v>48.950000762939453</c:v>
                </c:pt>
                <c:pt idx="729">
                  <c:v>49.509998321533203</c:v>
                </c:pt>
                <c:pt idx="730">
                  <c:v>48.279998779296882</c:v>
                </c:pt>
                <c:pt idx="731">
                  <c:v>48.009998321533203</c:v>
                </c:pt>
                <c:pt idx="732">
                  <c:v>48.180000305175781</c:v>
                </c:pt>
                <c:pt idx="733">
                  <c:v>48.810001373291023</c:v>
                </c:pt>
                <c:pt idx="734">
                  <c:v>49.909999847412109</c:v>
                </c:pt>
                <c:pt idx="735">
                  <c:v>48.860000610351563</c:v>
                </c:pt>
                <c:pt idx="736">
                  <c:v>47.630001068115227</c:v>
                </c:pt>
                <c:pt idx="737">
                  <c:v>47.580001831054688</c:v>
                </c:pt>
                <c:pt idx="738">
                  <c:v>48.439998626708977</c:v>
                </c:pt>
                <c:pt idx="739">
                  <c:v>48.229999542236328</c:v>
                </c:pt>
                <c:pt idx="740">
                  <c:v>47.569999694824219</c:v>
                </c:pt>
                <c:pt idx="741">
                  <c:v>45.040000915527337</c:v>
                </c:pt>
                <c:pt idx="742">
                  <c:v>44.689998626708977</c:v>
                </c:pt>
                <c:pt idx="743">
                  <c:v>44.650001525878913</c:v>
                </c:pt>
                <c:pt idx="744">
                  <c:v>46.720001220703118</c:v>
                </c:pt>
                <c:pt idx="745">
                  <c:v>47.709999084472663</c:v>
                </c:pt>
                <c:pt idx="746">
                  <c:v>47.700000762939453</c:v>
                </c:pt>
                <c:pt idx="747">
                  <c:v>46.819999694824219</c:v>
                </c:pt>
                <c:pt idx="748">
                  <c:v>48.869998931884773</c:v>
                </c:pt>
                <c:pt idx="749">
                  <c:v>47.930000305175781</c:v>
                </c:pt>
                <c:pt idx="750">
                  <c:v>48.069999694824219</c:v>
                </c:pt>
                <c:pt idx="751">
                  <c:v>47.680000305175781</c:v>
                </c:pt>
                <c:pt idx="752">
                  <c:v>47.5</c:v>
                </c:pt>
                <c:pt idx="753">
                  <c:v>47.630001068115227</c:v>
                </c:pt>
                <c:pt idx="754">
                  <c:v>46.659999847412109</c:v>
                </c:pt>
                <c:pt idx="755">
                  <c:v>45.830001831054688</c:v>
                </c:pt>
                <c:pt idx="756">
                  <c:v>44.400001525878913</c:v>
                </c:pt>
                <c:pt idx="757">
                  <c:v>44.810001373291023</c:v>
                </c:pt>
                <c:pt idx="758">
                  <c:v>46.630001068115227</c:v>
                </c:pt>
                <c:pt idx="759">
                  <c:v>47.139999389648438</c:v>
                </c:pt>
                <c:pt idx="760">
                  <c:v>47.450000762939453</c:v>
                </c:pt>
                <c:pt idx="761">
                  <c:v>47.389999389648438</c:v>
                </c:pt>
                <c:pt idx="762">
                  <c:v>48.389999389648438</c:v>
                </c:pt>
                <c:pt idx="763">
                  <c:v>48.270000457763672</c:v>
                </c:pt>
                <c:pt idx="764">
                  <c:v>51.619998931884773</c:v>
                </c:pt>
                <c:pt idx="765">
                  <c:v>51.830001831054688</c:v>
                </c:pt>
                <c:pt idx="766">
                  <c:v>51.509998321533203</c:v>
                </c:pt>
                <c:pt idx="767">
                  <c:v>52.25</c:v>
                </c:pt>
                <c:pt idx="768">
                  <c:v>51.430000305175781</c:v>
                </c:pt>
                <c:pt idx="769">
                  <c:v>49.560001373291023</c:v>
                </c:pt>
                <c:pt idx="770">
                  <c:v>48.110000610351563</c:v>
                </c:pt>
                <c:pt idx="771">
                  <c:v>49.200000762939453</c:v>
                </c:pt>
                <c:pt idx="772">
                  <c:v>48.130001068115227</c:v>
                </c:pt>
                <c:pt idx="773">
                  <c:v>47.540000915527337</c:v>
                </c:pt>
                <c:pt idx="774">
                  <c:v>47.560001373291023</c:v>
                </c:pt>
                <c:pt idx="775">
                  <c:v>47.020000457763672</c:v>
                </c:pt>
                <c:pt idx="776">
                  <c:v>46.569999694824219</c:v>
                </c:pt>
                <c:pt idx="777">
                  <c:v>46.5</c:v>
                </c:pt>
                <c:pt idx="778">
                  <c:v>47.009998321533203</c:v>
                </c:pt>
                <c:pt idx="779">
                  <c:v>45.669998168945313</c:v>
                </c:pt>
                <c:pt idx="780">
                  <c:v>46.639999389648438</c:v>
                </c:pt>
                <c:pt idx="781">
                  <c:v>47.930000305175781</c:v>
                </c:pt>
                <c:pt idx="782">
                  <c:v>48.110000610351563</c:v>
                </c:pt>
                <c:pt idx="783">
                  <c:v>47.5</c:v>
                </c:pt>
                <c:pt idx="784">
                  <c:v>46.540000915527337</c:v>
                </c:pt>
                <c:pt idx="785">
                  <c:v>47.060001373291023</c:v>
                </c:pt>
                <c:pt idx="786">
                  <c:v>45.520000457763672</c:v>
                </c:pt>
                <c:pt idx="787">
                  <c:v>45.220001220703118</c:v>
                </c:pt>
                <c:pt idx="788">
                  <c:v>46.840000152587891</c:v>
                </c:pt>
                <c:pt idx="789">
                  <c:v>43.590000152587891</c:v>
                </c:pt>
                <c:pt idx="790">
                  <c:v>44.959999084472663</c:v>
                </c:pt>
                <c:pt idx="791">
                  <c:v>45.060001373291023</c:v>
                </c:pt>
                <c:pt idx="792">
                  <c:v>46.540000915527337</c:v>
                </c:pt>
                <c:pt idx="793">
                  <c:v>44.599998474121087</c:v>
                </c:pt>
                <c:pt idx="794">
                  <c:v>44.299999237060547</c:v>
                </c:pt>
                <c:pt idx="795">
                  <c:v>43.069999694824219</c:v>
                </c:pt>
                <c:pt idx="796">
                  <c:v>44.009998321533203</c:v>
                </c:pt>
                <c:pt idx="797">
                  <c:v>42.830001831054688</c:v>
                </c:pt>
                <c:pt idx="798">
                  <c:v>42.840000152587891</c:v>
                </c:pt>
                <c:pt idx="799">
                  <c:v>43.599998474121087</c:v>
                </c:pt>
                <c:pt idx="800">
                  <c:v>43.080001831054688</c:v>
                </c:pt>
                <c:pt idx="801">
                  <c:v>44.400001525878913</c:v>
                </c:pt>
                <c:pt idx="802">
                  <c:v>42.349998474121087</c:v>
                </c:pt>
                <c:pt idx="803">
                  <c:v>42.009998321533203</c:v>
                </c:pt>
                <c:pt idx="804">
                  <c:v>41.650001525878913</c:v>
                </c:pt>
                <c:pt idx="805">
                  <c:v>42</c:v>
                </c:pt>
                <c:pt idx="806">
                  <c:v>41.669998168945313</c:v>
                </c:pt>
                <c:pt idx="807">
                  <c:v>42.200000762939453</c:v>
                </c:pt>
                <c:pt idx="808">
                  <c:v>43.479999542236328</c:v>
                </c:pt>
                <c:pt idx="809">
                  <c:v>44.549999237060547</c:v>
                </c:pt>
                <c:pt idx="810">
                  <c:v>44.419998168945313</c:v>
                </c:pt>
                <c:pt idx="811">
                  <c:v>44.110000610351563</c:v>
                </c:pt>
                <c:pt idx="812">
                  <c:v>44.840000152587891</c:v>
                </c:pt>
                <c:pt idx="813">
                  <c:v>43.389999389648438</c:v>
                </c:pt>
                <c:pt idx="814">
                  <c:v>43.340000152587891</c:v>
                </c:pt>
                <c:pt idx="815">
                  <c:v>43.529998779296882</c:v>
                </c:pt>
                <c:pt idx="816">
                  <c:v>41.229999542236328</c:v>
                </c:pt>
                <c:pt idx="817">
                  <c:v>40.009998321533203</c:v>
                </c:pt>
                <c:pt idx="818">
                  <c:v>39.180000305175781</c:v>
                </c:pt>
                <c:pt idx="819">
                  <c:v>37.770000457763672</c:v>
                </c:pt>
                <c:pt idx="820">
                  <c:v>37.930000305175781</c:v>
                </c:pt>
                <c:pt idx="821">
                  <c:v>38.650001525878913</c:v>
                </c:pt>
                <c:pt idx="822">
                  <c:v>37.340000152587891</c:v>
                </c:pt>
                <c:pt idx="823">
                  <c:v>36.970001220703118</c:v>
                </c:pt>
                <c:pt idx="824">
                  <c:v>37.729999542236328</c:v>
                </c:pt>
                <c:pt idx="825">
                  <c:v>37.380001068115227</c:v>
                </c:pt>
                <c:pt idx="826">
                  <c:v>37.409999847412109</c:v>
                </c:pt>
                <c:pt idx="827">
                  <c:v>38.610000610351563</c:v>
                </c:pt>
                <c:pt idx="828">
                  <c:v>38.630001068115227</c:v>
                </c:pt>
                <c:pt idx="829">
                  <c:v>37.779998779296882</c:v>
                </c:pt>
                <c:pt idx="830">
                  <c:v>37.290000915527337</c:v>
                </c:pt>
                <c:pt idx="831">
                  <c:v>37.409999847412109</c:v>
                </c:pt>
                <c:pt idx="832">
                  <c:v>36.340000152587891</c:v>
                </c:pt>
                <c:pt idx="833">
                  <c:v>36.689998626708977</c:v>
                </c:pt>
                <c:pt idx="834">
                  <c:v>36.990001678466797</c:v>
                </c:pt>
                <c:pt idx="835">
                  <c:v>38.139999389648438</c:v>
                </c:pt>
                <c:pt idx="836">
                  <c:v>37.990001678466797</c:v>
                </c:pt>
                <c:pt idx="837">
                  <c:v>37.200000762939453</c:v>
                </c:pt>
                <c:pt idx="838">
                  <c:v>37.209999084472663</c:v>
                </c:pt>
                <c:pt idx="839">
                  <c:v>37.209999084472663</c:v>
                </c:pt>
                <c:pt idx="840">
                  <c:v>37.709999084472663</c:v>
                </c:pt>
                <c:pt idx="841">
                  <c:v>38.619998931884773</c:v>
                </c:pt>
                <c:pt idx="842">
                  <c:v>38.709999084472663</c:v>
                </c:pt>
                <c:pt idx="843">
                  <c:v>40.220001220703118</c:v>
                </c:pt>
                <c:pt idx="844">
                  <c:v>40.560001373291023</c:v>
                </c:pt>
                <c:pt idx="845">
                  <c:v>40.610000610351563</c:v>
                </c:pt>
                <c:pt idx="846">
                  <c:v>39.200000762939453</c:v>
                </c:pt>
                <c:pt idx="847">
                  <c:v>39.159999847412109</c:v>
                </c:pt>
                <c:pt idx="848">
                  <c:v>38.959999084472663</c:v>
                </c:pt>
                <c:pt idx="849">
                  <c:v>40.180000305175781</c:v>
                </c:pt>
                <c:pt idx="850">
                  <c:v>39.709999084472663</c:v>
                </c:pt>
                <c:pt idx="851">
                  <c:v>36.310001373291023</c:v>
                </c:pt>
                <c:pt idx="852">
                  <c:v>36.959999084472663</c:v>
                </c:pt>
                <c:pt idx="853">
                  <c:v>36.009998321533203</c:v>
                </c:pt>
                <c:pt idx="854">
                  <c:v>36.520000457763672</c:v>
                </c:pt>
                <c:pt idx="855">
                  <c:v>35.659999847412109</c:v>
                </c:pt>
                <c:pt idx="856">
                  <c:v>35.389999389648438</c:v>
                </c:pt>
                <c:pt idx="857">
                  <c:v>35.380001068115227</c:v>
                </c:pt>
                <c:pt idx="858">
                  <c:v>34.520000457763672</c:v>
                </c:pt>
                <c:pt idx="859">
                  <c:v>35.369998931884773</c:v>
                </c:pt>
                <c:pt idx="860">
                  <c:v>35.590000152587891</c:v>
                </c:pt>
                <c:pt idx="861">
                  <c:v>36.110000610351563</c:v>
                </c:pt>
                <c:pt idx="862">
                  <c:v>36.340000152587891</c:v>
                </c:pt>
                <c:pt idx="863">
                  <c:v>36.189998626708977</c:v>
                </c:pt>
                <c:pt idx="864">
                  <c:v>35.779998779296882</c:v>
                </c:pt>
                <c:pt idx="865">
                  <c:v>36.200000762939453</c:v>
                </c:pt>
                <c:pt idx="866">
                  <c:v>35.380001068115227</c:v>
                </c:pt>
                <c:pt idx="867">
                  <c:v>33.840000152587891</c:v>
                </c:pt>
                <c:pt idx="868">
                  <c:v>33.950000762939453</c:v>
                </c:pt>
                <c:pt idx="869">
                  <c:v>33.860000610351563</c:v>
                </c:pt>
                <c:pt idx="870">
                  <c:v>34.889999389648438</c:v>
                </c:pt>
                <c:pt idx="871">
                  <c:v>33.360000610351563</c:v>
                </c:pt>
                <c:pt idx="872">
                  <c:v>32.939998626708977</c:v>
                </c:pt>
                <c:pt idx="873">
                  <c:v>32.259998321533203</c:v>
                </c:pt>
                <c:pt idx="874">
                  <c:v>31.920000076293949</c:v>
                </c:pt>
                <c:pt idx="875">
                  <c:v>31.760000228881839</c:v>
                </c:pt>
                <c:pt idx="876">
                  <c:v>31.219999313354489</c:v>
                </c:pt>
                <c:pt idx="877">
                  <c:v>30.360000610351559</c:v>
                </c:pt>
                <c:pt idx="878">
                  <c:v>30.64999961853027</c:v>
                </c:pt>
                <c:pt idx="879">
                  <c:v>30.75</c:v>
                </c:pt>
                <c:pt idx="880">
                  <c:v>31.45999908447266</c:v>
                </c:pt>
                <c:pt idx="881">
                  <c:v>31.559999465942379</c:v>
                </c:pt>
                <c:pt idx="882">
                  <c:v>29.29000091552734</c:v>
                </c:pt>
                <c:pt idx="883">
                  <c:v>29.180000305175781</c:v>
                </c:pt>
                <c:pt idx="884">
                  <c:v>28.840000152587891</c:v>
                </c:pt>
                <c:pt idx="885">
                  <c:v>29.239999771118161</c:v>
                </c:pt>
                <c:pt idx="886">
                  <c:v>29.440000534057621</c:v>
                </c:pt>
                <c:pt idx="887">
                  <c:v>28.95999908447266</c:v>
                </c:pt>
                <c:pt idx="888">
                  <c:v>28.469999313354489</c:v>
                </c:pt>
                <c:pt idx="889">
                  <c:v>28.069999694824219</c:v>
                </c:pt>
                <c:pt idx="890">
                  <c:v>27.520000457763668</c:v>
                </c:pt>
                <c:pt idx="891">
                  <c:v>26.969999313354489</c:v>
                </c:pt>
                <c:pt idx="892">
                  <c:v>26.889999389648441</c:v>
                </c:pt>
                <c:pt idx="893">
                  <c:v>27.129999160766602</c:v>
                </c:pt>
                <c:pt idx="894">
                  <c:v>26.379999160766602</c:v>
                </c:pt>
                <c:pt idx="895">
                  <c:v>25.770000457763668</c:v>
                </c:pt>
                <c:pt idx="896">
                  <c:v>26.969999313354489</c:v>
                </c:pt>
                <c:pt idx="897">
                  <c:v>27.70000076293945</c:v>
                </c:pt>
                <c:pt idx="898">
                  <c:v>27.639999389648441</c:v>
                </c:pt>
                <c:pt idx="899">
                  <c:v>27.180000305175781</c:v>
                </c:pt>
                <c:pt idx="900">
                  <c:v>25.719999313354489</c:v>
                </c:pt>
                <c:pt idx="901">
                  <c:v>25.20000076293945</c:v>
                </c:pt>
                <c:pt idx="902">
                  <c:v>25.04000091552734</c:v>
                </c:pt>
                <c:pt idx="903">
                  <c:v>25.329999923706051</c:v>
                </c:pt>
                <c:pt idx="904">
                  <c:v>26.420000076293949</c:v>
                </c:pt>
                <c:pt idx="905">
                  <c:v>25.909999847412109</c:v>
                </c:pt>
                <c:pt idx="906">
                  <c:v>26.420000076293949</c:v>
                </c:pt>
                <c:pt idx="907">
                  <c:v>25.870000839233398</c:v>
                </c:pt>
                <c:pt idx="908">
                  <c:v>26</c:v>
                </c:pt>
                <c:pt idx="909">
                  <c:v>26.079999923706051</c:v>
                </c:pt>
                <c:pt idx="910">
                  <c:v>26.969999313354489</c:v>
                </c:pt>
                <c:pt idx="911">
                  <c:v>27.180000305175781</c:v>
                </c:pt>
                <c:pt idx="912">
                  <c:v>27.409999847412109</c:v>
                </c:pt>
                <c:pt idx="913">
                  <c:v>27.20999908447266</c:v>
                </c:pt>
                <c:pt idx="914">
                  <c:v>26.270000457763668</c:v>
                </c:pt>
                <c:pt idx="915">
                  <c:v>29.069999694824219</c:v>
                </c:pt>
                <c:pt idx="916">
                  <c:v>28.430000305175781</c:v>
                </c:pt>
                <c:pt idx="917">
                  <c:v>28.29999923706055</c:v>
                </c:pt>
                <c:pt idx="918">
                  <c:v>27.420000076293949</c:v>
                </c:pt>
                <c:pt idx="919">
                  <c:v>27.389999389648441</c:v>
                </c:pt>
                <c:pt idx="920">
                  <c:v>28.20000076293945</c:v>
                </c:pt>
                <c:pt idx="921">
                  <c:v>28.409999847412109</c:v>
                </c:pt>
                <c:pt idx="922">
                  <c:v>28.479999542236332</c:v>
                </c:pt>
                <c:pt idx="923">
                  <c:v>27.520000457763668</c:v>
                </c:pt>
                <c:pt idx="924">
                  <c:v>29.760000228881839</c:v>
                </c:pt>
                <c:pt idx="925">
                  <c:v>30.430000305175781</c:v>
                </c:pt>
                <c:pt idx="926">
                  <c:v>30.35000038146973</c:v>
                </c:pt>
                <c:pt idx="927">
                  <c:v>30.70999908447266</c:v>
                </c:pt>
                <c:pt idx="928">
                  <c:v>29.530000686645511</c:v>
                </c:pt>
                <c:pt idx="929">
                  <c:v>29.889999389648441</c:v>
                </c:pt>
                <c:pt idx="930">
                  <c:v>29.870000839233398</c:v>
                </c:pt>
                <c:pt idx="931">
                  <c:v>28.940000534057621</c:v>
                </c:pt>
                <c:pt idx="932">
                  <c:v>29.819999694824219</c:v>
                </c:pt>
                <c:pt idx="933">
                  <c:v>29.670000076293949</c:v>
                </c:pt>
                <c:pt idx="934">
                  <c:v>29.340000152587891</c:v>
                </c:pt>
                <c:pt idx="935">
                  <c:v>28.729999542236332</c:v>
                </c:pt>
                <c:pt idx="936">
                  <c:v>28.89999961853027</c:v>
                </c:pt>
                <c:pt idx="937">
                  <c:v>30.069999694824219</c:v>
                </c:pt>
                <c:pt idx="938">
                  <c:v>29.829999923706051</c:v>
                </c:pt>
                <c:pt idx="939">
                  <c:v>29.409999847412109</c:v>
                </c:pt>
                <c:pt idx="940">
                  <c:v>29.170000076293949</c:v>
                </c:pt>
                <c:pt idx="941">
                  <c:v>28.60000038146973</c:v>
                </c:pt>
                <c:pt idx="942">
                  <c:v>28.329999923706051</c:v>
                </c:pt>
                <c:pt idx="943">
                  <c:v>28.440000534057621</c:v>
                </c:pt>
                <c:pt idx="944">
                  <c:v>28.239999771118161</c:v>
                </c:pt>
                <c:pt idx="945">
                  <c:v>28.690000534057621</c:v>
                </c:pt>
                <c:pt idx="946">
                  <c:v>28.729999542236332</c:v>
                </c:pt>
                <c:pt idx="947">
                  <c:v>28.260000228881839</c:v>
                </c:pt>
                <c:pt idx="948">
                  <c:v>27.14999961853027</c:v>
                </c:pt>
                <c:pt idx="949">
                  <c:v>26.920000076293949</c:v>
                </c:pt>
                <c:pt idx="950">
                  <c:v>26.79000091552734</c:v>
                </c:pt>
                <c:pt idx="951">
                  <c:v>26.440000534057621</c:v>
                </c:pt>
                <c:pt idx="952">
                  <c:v>26.829999923706051</c:v>
                </c:pt>
                <c:pt idx="953">
                  <c:v>25.969999313354489</c:v>
                </c:pt>
                <c:pt idx="954">
                  <c:v>26.090000152587891</c:v>
                </c:pt>
                <c:pt idx="955">
                  <c:v>25.940000534057621</c:v>
                </c:pt>
                <c:pt idx="956">
                  <c:v>25.54000091552734</c:v>
                </c:pt>
                <c:pt idx="957">
                  <c:v>26.20999908447266</c:v>
                </c:pt>
                <c:pt idx="958">
                  <c:v>26.430000305175781</c:v>
                </c:pt>
                <c:pt idx="959">
                  <c:v>26.729999542236332</c:v>
                </c:pt>
                <c:pt idx="960">
                  <c:v>27.680000305175781</c:v>
                </c:pt>
                <c:pt idx="961">
                  <c:v>27.559999465942379</c:v>
                </c:pt>
                <c:pt idx="962">
                  <c:v>28.729999542236332</c:v>
                </c:pt>
                <c:pt idx="963">
                  <c:v>29.309999465942379</c:v>
                </c:pt>
                <c:pt idx="964">
                  <c:v>29.440000534057621</c:v>
                </c:pt>
                <c:pt idx="965">
                  <c:v>29.85000038146973</c:v>
                </c:pt>
                <c:pt idx="966">
                  <c:v>30.29000091552734</c:v>
                </c:pt>
                <c:pt idx="967">
                  <c:v>30.110000610351559</c:v>
                </c:pt>
                <c:pt idx="968">
                  <c:v>29.60000038146973</c:v>
                </c:pt>
                <c:pt idx="969">
                  <c:v>28.809999465942379</c:v>
                </c:pt>
                <c:pt idx="970">
                  <c:v>28.420000076293949</c:v>
                </c:pt>
                <c:pt idx="971">
                  <c:v>29.219999313354489</c:v>
                </c:pt>
                <c:pt idx="972">
                  <c:v>30.270000457763668</c:v>
                </c:pt>
                <c:pt idx="973">
                  <c:v>29.920000076293949</c:v>
                </c:pt>
                <c:pt idx="974">
                  <c:v>29.70000076293945</c:v>
                </c:pt>
                <c:pt idx="975">
                  <c:v>30.090000152587891</c:v>
                </c:pt>
                <c:pt idx="976">
                  <c:v>28.159999847412109</c:v>
                </c:pt>
                <c:pt idx="977">
                  <c:v>27.95000076293945</c:v>
                </c:pt>
                <c:pt idx="978">
                  <c:v>28.260000228881839</c:v>
                </c:pt>
                <c:pt idx="979">
                  <c:v>29.069999694824219</c:v>
                </c:pt>
                <c:pt idx="980">
                  <c:v>30.190000534057621</c:v>
                </c:pt>
                <c:pt idx="981">
                  <c:v>30.319999694824219</c:v>
                </c:pt>
                <c:pt idx="982">
                  <c:v>28.690000534057621</c:v>
                </c:pt>
                <c:pt idx="983">
                  <c:v>29.04999923706055</c:v>
                </c:pt>
                <c:pt idx="984">
                  <c:v>28.239999771118161</c:v>
                </c:pt>
                <c:pt idx="985">
                  <c:v>27.729999542236332</c:v>
                </c:pt>
                <c:pt idx="986">
                  <c:v>27.79999923706055</c:v>
                </c:pt>
                <c:pt idx="987">
                  <c:v>28.54999923706055</c:v>
                </c:pt>
                <c:pt idx="988">
                  <c:v>28.639999389648441</c:v>
                </c:pt>
                <c:pt idx="989">
                  <c:v>28.85000038146973</c:v>
                </c:pt>
                <c:pt idx="990">
                  <c:v>28.20000076293945</c:v>
                </c:pt>
                <c:pt idx="991">
                  <c:v>27.610000610351559</c:v>
                </c:pt>
                <c:pt idx="992">
                  <c:v>26.059999465942379</c:v>
                </c:pt>
                <c:pt idx="993">
                  <c:v>25.469999313354489</c:v>
                </c:pt>
                <c:pt idx="994">
                  <c:v>25.610000610351559</c:v>
                </c:pt>
                <c:pt idx="995">
                  <c:v>25.139999389648441</c:v>
                </c:pt>
                <c:pt idx="996">
                  <c:v>24.89999961853027</c:v>
                </c:pt>
                <c:pt idx="997">
                  <c:v>24.930000305175781</c:v>
                </c:pt>
                <c:pt idx="998">
                  <c:v>25.329999923706051</c:v>
                </c:pt>
                <c:pt idx="999">
                  <c:v>26.20000076293945</c:v>
                </c:pt>
                <c:pt idx="1000">
                  <c:v>26.39999961853027</c:v>
                </c:pt>
                <c:pt idx="1001">
                  <c:v>25.989999771118161</c:v>
                </c:pt>
                <c:pt idx="1002">
                  <c:v>25.530000686645511</c:v>
                </c:pt>
                <c:pt idx="1003">
                  <c:v>25.979999542236332</c:v>
                </c:pt>
                <c:pt idx="1004">
                  <c:v>26.440000534057621</c:v>
                </c:pt>
                <c:pt idx="1005">
                  <c:v>27.219999313354489</c:v>
                </c:pt>
                <c:pt idx="1006">
                  <c:v>26.95000076293945</c:v>
                </c:pt>
                <c:pt idx="1007">
                  <c:v>28.010000228881839</c:v>
                </c:pt>
                <c:pt idx="1008">
                  <c:v>28.409999847412109</c:v>
                </c:pt>
                <c:pt idx="1009">
                  <c:v>30.180000305175781</c:v>
                </c:pt>
                <c:pt idx="1010">
                  <c:v>29.809999465942379</c:v>
                </c:pt>
                <c:pt idx="1011">
                  <c:v>29.159999847412109</c:v>
                </c:pt>
                <c:pt idx="1012">
                  <c:v>28.45999908447266</c:v>
                </c:pt>
                <c:pt idx="1013">
                  <c:v>28.129999160766602</c:v>
                </c:pt>
                <c:pt idx="1014">
                  <c:v>29.030000686645511</c:v>
                </c:pt>
                <c:pt idx="1015">
                  <c:v>29.360000610351559</c:v>
                </c:pt>
                <c:pt idx="1016">
                  <c:v>29.180000305175781</c:v>
                </c:pt>
                <c:pt idx="1017">
                  <c:v>29.29000091552734</c:v>
                </c:pt>
                <c:pt idx="1018">
                  <c:v>31.520000457763668</c:v>
                </c:pt>
                <c:pt idx="1019">
                  <c:v>32.090000152587891</c:v>
                </c:pt>
                <c:pt idx="1020">
                  <c:v>32.669998168945313</c:v>
                </c:pt>
                <c:pt idx="1021">
                  <c:v>32.889999389648438</c:v>
                </c:pt>
                <c:pt idx="1022">
                  <c:v>33.099998474121087</c:v>
                </c:pt>
                <c:pt idx="1023">
                  <c:v>32.830001831054688</c:v>
                </c:pt>
                <c:pt idx="1024">
                  <c:v>32.810001373291023</c:v>
                </c:pt>
                <c:pt idx="1025">
                  <c:v>32.520000457763672</c:v>
                </c:pt>
                <c:pt idx="1026">
                  <c:v>32.349998474121087</c:v>
                </c:pt>
                <c:pt idx="1027">
                  <c:v>32.020000457763672</c:v>
                </c:pt>
                <c:pt idx="1028">
                  <c:v>32.130001068115227</c:v>
                </c:pt>
                <c:pt idx="1029">
                  <c:v>31.889999389648441</c:v>
                </c:pt>
                <c:pt idx="1030">
                  <c:v>32.139999389648438</c:v>
                </c:pt>
                <c:pt idx="1031">
                  <c:v>31.829999923706051</c:v>
                </c:pt>
                <c:pt idx="1032">
                  <c:v>31.14999961853027</c:v>
                </c:pt>
                <c:pt idx="1033">
                  <c:v>30.860000610351559</c:v>
                </c:pt>
                <c:pt idx="1034">
                  <c:v>30.29999923706055</c:v>
                </c:pt>
                <c:pt idx="1035">
                  <c:v>29.659999847412109</c:v>
                </c:pt>
                <c:pt idx="1036">
                  <c:v>28.879999160766602</c:v>
                </c:pt>
                <c:pt idx="1037">
                  <c:v>29.04999923706055</c:v>
                </c:pt>
                <c:pt idx="1038">
                  <c:v>29.860000610351559</c:v>
                </c:pt>
                <c:pt idx="1039">
                  <c:v>31.059999465942379</c:v>
                </c:pt>
                <c:pt idx="1040">
                  <c:v>30.29999923706055</c:v>
                </c:pt>
                <c:pt idx="1041">
                  <c:v>29.770000457763668</c:v>
                </c:pt>
                <c:pt idx="1042">
                  <c:v>30.64999961853027</c:v>
                </c:pt>
                <c:pt idx="1043">
                  <c:v>31.239999771118161</c:v>
                </c:pt>
                <c:pt idx="1044">
                  <c:v>30.989999771118161</c:v>
                </c:pt>
                <c:pt idx="1045">
                  <c:v>30.770000457763668</c:v>
                </c:pt>
                <c:pt idx="1046">
                  <c:v>30.10000038146973</c:v>
                </c:pt>
                <c:pt idx="1047">
                  <c:v>29.969999313354489</c:v>
                </c:pt>
                <c:pt idx="1048">
                  <c:v>28.860000610351559</c:v>
                </c:pt>
                <c:pt idx="1049">
                  <c:v>28.95000076293945</c:v>
                </c:pt>
                <c:pt idx="1050">
                  <c:v>29.79999923706055</c:v>
                </c:pt>
                <c:pt idx="1051">
                  <c:v>29.219999313354489</c:v>
                </c:pt>
                <c:pt idx="1052">
                  <c:v>28.870000839233398</c:v>
                </c:pt>
                <c:pt idx="1053">
                  <c:v>29.680000305175781</c:v>
                </c:pt>
                <c:pt idx="1054">
                  <c:v>29.930000305175781</c:v>
                </c:pt>
                <c:pt idx="1055">
                  <c:v>30.280000686645511</c:v>
                </c:pt>
                <c:pt idx="1056">
                  <c:v>29.510000228881839</c:v>
                </c:pt>
                <c:pt idx="1057">
                  <c:v>29</c:v>
                </c:pt>
                <c:pt idx="1058">
                  <c:v>27.39999961853027</c:v>
                </c:pt>
                <c:pt idx="1059">
                  <c:v>29</c:v>
                </c:pt>
                <c:pt idx="1060">
                  <c:v>29.989999771118161</c:v>
                </c:pt>
                <c:pt idx="1061">
                  <c:v>31.440000534057621</c:v>
                </c:pt>
                <c:pt idx="1062">
                  <c:v>31.129999160766602</c:v>
                </c:pt>
                <c:pt idx="1063">
                  <c:v>31.309999465942379</c:v>
                </c:pt>
                <c:pt idx="1064">
                  <c:v>29.860000610351559</c:v>
                </c:pt>
                <c:pt idx="1065">
                  <c:v>30.95999908447266</c:v>
                </c:pt>
                <c:pt idx="1066">
                  <c:v>31.280000686645511</c:v>
                </c:pt>
                <c:pt idx="1067">
                  <c:v>31.819999694824219</c:v>
                </c:pt>
                <c:pt idx="1068">
                  <c:v>31.340000152587891</c:v>
                </c:pt>
                <c:pt idx="1069">
                  <c:v>33.069999694824219</c:v>
                </c:pt>
                <c:pt idx="1070">
                  <c:v>33.909999847412109</c:v>
                </c:pt>
                <c:pt idx="1071">
                  <c:v>35.580001831054688</c:v>
                </c:pt>
                <c:pt idx="1072">
                  <c:v>35.819999694824219</c:v>
                </c:pt>
                <c:pt idx="1073">
                  <c:v>36.369998931884773</c:v>
                </c:pt>
                <c:pt idx="1074">
                  <c:v>35</c:v>
                </c:pt>
                <c:pt idx="1075">
                  <c:v>32.900001525878913</c:v>
                </c:pt>
                <c:pt idx="1076">
                  <c:v>32.709999084472663</c:v>
                </c:pt>
                <c:pt idx="1077">
                  <c:v>33</c:v>
                </c:pt>
                <c:pt idx="1078">
                  <c:v>33.340000152587891</c:v>
                </c:pt>
                <c:pt idx="1079">
                  <c:v>34.099998474121087</c:v>
                </c:pt>
                <c:pt idx="1080">
                  <c:v>33.569999694824219</c:v>
                </c:pt>
                <c:pt idx="1081">
                  <c:v>32.909999847412109</c:v>
                </c:pt>
                <c:pt idx="1082">
                  <c:v>33.439998626708977</c:v>
                </c:pt>
                <c:pt idx="1083">
                  <c:v>33.619998931884773</c:v>
                </c:pt>
                <c:pt idx="1084">
                  <c:v>32.509998321533203</c:v>
                </c:pt>
                <c:pt idx="1085">
                  <c:v>31.969999313354489</c:v>
                </c:pt>
                <c:pt idx="1086">
                  <c:v>31.85000038146973</c:v>
                </c:pt>
                <c:pt idx="1087">
                  <c:v>32.740001678466797</c:v>
                </c:pt>
                <c:pt idx="1088">
                  <c:v>33.299999237060547</c:v>
                </c:pt>
                <c:pt idx="1089">
                  <c:v>33.979999542236328</c:v>
                </c:pt>
                <c:pt idx="1090">
                  <c:v>33.869998931884773</c:v>
                </c:pt>
                <c:pt idx="1091">
                  <c:v>33.150001525878913</c:v>
                </c:pt>
                <c:pt idx="1092">
                  <c:v>34.369998931884773</c:v>
                </c:pt>
                <c:pt idx="1093">
                  <c:v>34.5</c:v>
                </c:pt>
                <c:pt idx="1094">
                  <c:v>34.459999084472663</c:v>
                </c:pt>
                <c:pt idx="1095">
                  <c:v>33.369998931884773</c:v>
                </c:pt>
                <c:pt idx="1096">
                  <c:v>34.020000457763672</c:v>
                </c:pt>
                <c:pt idx="1097">
                  <c:v>33.630001068115227</c:v>
                </c:pt>
                <c:pt idx="1098">
                  <c:v>34.099998474121087</c:v>
                </c:pt>
                <c:pt idx="1099">
                  <c:v>34.360000610351563</c:v>
                </c:pt>
                <c:pt idx="1100">
                  <c:v>34.549999237060547</c:v>
                </c:pt>
                <c:pt idx="1101">
                  <c:v>36.830001831054688</c:v>
                </c:pt>
                <c:pt idx="1102">
                  <c:v>35.770000457763672</c:v>
                </c:pt>
                <c:pt idx="1103">
                  <c:v>35.799999237060547</c:v>
                </c:pt>
                <c:pt idx="1104">
                  <c:v>34.389999389648438</c:v>
                </c:pt>
                <c:pt idx="1105">
                  <c:v>34.869998931884773</c:v>
                </c:pt>
                <c:pt idx="1106">
                  <c:v>35.139999389648438</c:v>
                </c:pt>
                <c:pt idx="1107">
                  <c:v>35.229999542236328</c:v>
                </c:pt>
                <c:pt idx="1108">
                  <c:v>35.020000457763672</c:v>
                </c:pt>
                <c:pt idx="1109">
                  <c:v>34.279998779296882</c:v>
                </c:pt>
                <c:pt idx="1110">
                  <c:v>34.680000305175781</c:v>
                </c:pt>
                <c:pt idx="1111">
                  <c:v>34.889999389648438</c:v>
                </c:pt>
                <c:pt idx="1112">
                  <c:v>35.680000305175781</c:v>
                </c:pt>
                <c:pt idx="1113">
                  <c:v>34.770000457763672</c:v>
                </c:pt>
                <c:pt idx="1114">
                  <c:v>33.529998779296882</c:v>
                </c:pt>
                <c:pt idx="1115">
                  <c:v>32.580001831054688</c:v>
                </c:pt>
                <c:pt idx="1116">
                  <c:v>32.75</c:v>
                </c:pt>
                <c:pt idx="1117">
                  <c:v>33.139999389648438</c:v>
                </c:pt>
                <c:pt idx="1118">
                  <c:v>32.889999389648438</c:v>
                </c:pt>
                <c:pt idx="1119">
                  <c:v>33.979999542236328</c:v>
                </c:pt>
                <c:pt idx="1120">
                  <c:v>32.590000152587891</c:v>
                </c:pt>
                <c:pt idx="1121">
                  <c:v>33.25</c:v>
                </c:pt>
                <c:pt idx="1122">
                  <c:v>33.619998931884773</c:v>
                </c:pt>
                <c:pt idx="1123">
                  <c:v>34.310001373291023</c:v>
                </c:pt>
                <c:pt idx="1124">
                  <c:v>34.529998779296882</c:v>
                </c:pt>
                <c:pt idx="1125">
                  <c:v>35.139999389648438</c:v>
                </c:pt>
                <c:pt idx="1126">
                  <c:v>36.610000610351563</c:v>
                </c:pt>
                <c:pt idx="1127">
                  <c:v>36.709999084472663</c:v>
                </c:pt>
                <c:pt idx="1128">
                  <c:v>36.979999542236328</c:v>
                </c:pt>
                <c:pt idx="1129">
                  <c:v>38.180000305175781</c:v>
                </c:pt>
                <c:pt idx="1130">
                  <c:v>38.009998321533203</c:v>
                </c:pt>
                <c:pt idx="1131">
                  <c:v>38.590000152587891</c:v>
                </c:pt>
                <c:pt idx="1132">
                  <c:v>38.860000610351563</c:v>
                </c:pt>
                <c:pt idx="1133">
                  <c:v>38.709999084472663</c:v>
                </c:pt>
                <c:pt idx="1134">
                  <c:v>38.669998168945313</c:v>
                </c:pt>
                <c:pt idx="1135">
                  <c:v>37.880001068115227</c:v>
                </c:pt>
                <c:pt idx="1136">
                  <c:v>37.990001678466797</c:v>
                </c:pt>
                <c:pt idx="1137">
                  <c:v>36.340000152587891</c:v>
                </c:pt>
                <c:pt idx="1138">
                  <c:v>34.689998626708977</c:v>
                </c:pt>
                <c:pt idx="1139">
                  <c:v>34.650001525878913</c:v>
                </c:pt>
                <c:pt idx="1140">
                  <c:v>34.180000305175781</c:v>
                </c:pt>
                <c:pt idx="1141">
                  <c:v>34.290000915527337</c:v>
                </c:pt>
                <c:pt idx="1142">
                  <c:v>33.830001831054688</c:v>
                </c:pt>
                <c:pt idx="1143">
                  <c:v>34.610000610351563</c:v>
                </c:pt>
                <c:pt idx="1144">
                  <c:v>35.180000305175781</c:v>
                </c:pt>
                <c:pt idx="1145">
                  <c:v>35.549999237060547</c:v>
                </c:pt>
                <c:pt idx="1146">
                  <c:v>35.459999084472663</c:v>
                </c:pt>
                <c:pt idx="1147">
                  <c:v>35.689998626708977</c:v>
                </c:pt>
                <c:pt idx="1148">
                  <c:v>35.930000305175781</c:v>
                </c:pt>
                <c:pt idx="1149">
                  <c:v>35.889999389648438</c:v>
                </c:pt>
                <c:pt idx="1150">
                  <c:v>36.189998626708977</c:v>
                </c:pt>
                <c:pt idx="1151">
                  <c:v>36.060001373291023</c:v>
                </c:pt>
                <c:pt idx="1152">
                  <c:v>36.430000305175781</c:v>
                </c:pt>
                <c:pt idx="1153">
                  <c:v>36.880001068115227</c:v>
                </c:pt>
                <c:pt idx="1154">
                  <c:v>36.840000152587891</c:v>
                </c:pt>
                <c:pt idx="1155">
                  <c:v>35.970001220703118</c:v>
                </c:pt>
                <c:pt idx="1156">
                  <c:v>36.560001373291023</c:v>
                </c:pt>
                <c:pt idx="1157">
                  <c:v>36.060001373291023</c:v>
                </c:pt>
                <c:pt idx="1158">
                  <c:v>35.639999389648438</c:v>
                </c:pt>
                <c:pt idx="1159">
                  <c:v>35.669998168945313</c:v>
                </c:pt>
                <c:pt idx="1160">
                  <c:v>34.919998168945313</c:v>
                </c:pt>
                <c:pt idx="1161">
                  <c:v>33.849998474121087</c:v>
                </c:pt>
                <c:pt idx="1162">
                  <c:v>34.590000152587891</c:v>
                </c:pt>
                <c:pt idx="1163">
                  <c:v>32.830001831054688</c:v>
                </c:pt>
                <c:pt idx="1164">
                  <c:v>32.520000457763672</c:v>
                </c:pt>
                <c:pt idx="1165">
                  <c:v>35.540000915527337</c:v>
                </c:pt>
                <c:pt idx="1166">
                  <c:v>35.689998626708977</c:v>
                </c:pt>
                <c:pt idx="1167">
                  <c:v>36.5</c:v>
                </c:pt>
                <c:pt idx="1168">
                  <c:v>37.290000915527337</c:v>
                </c:pt>
                <c:pt idx="1169">
                  <c:v>37.700000762939453</c:v>
                </c:pt>
                <c:pt idx="1170">
                  <c:v>38.139999389648438</c:v>
                </c:pt>
                <c:pt idx="1171">
                  <c:v>37.950000762939453</c:v>
                </c:pt>
                <c:pt idx="1172">
                  <c:v>38.770000457763672</c:v>
                </c:pt>
                <c:pt idx="1173">
                  <c:v>37.919998168945313</c:v>
                </c:pt>
                <c:pt idx="1174">
                  <c:v>37.799999237060547</c:v>
                </c:pt>
                <c:pt idx="1175">
                  <c:v>38.860000610351563</c:v>
                </c:pt>
                <c:pt idx="1176">
                  <c:v>38.229999542236328</c:v>
                </c:pt>
                <c:pt idx="1177">
                  <c:v>39.409999847412109</c:v>
                </c:pt>
                <c:pt idx="1178">
                  <c:v>40.610000610351563</c:v>
                </c:pt>
                <c:pt idx="1179">
                  <c:v>43.349998474121087</c:v>
                </c:pt>
                <c:pt idx="1180">
                  <c:v>43.810001373291023</c:v>
                </c:pt>
                <c:pt idx="1181">
                  <c:v>44.740001678466797</c:v>
                </c:pt>
                <c:pt idx="1182">
                  <c:v>43.639999389648438</c:v>
                </c:pt>
                <c:pt idx="1183">
                  <c:v>43.669998168945313</c:v>
                </c:pt>
                <c:pt idx="1184">
                  <c:v>43.959999084472663</c:v>
                </c:pt>
                <c:pt idx="1185">
                  <c:v>44.080001831054688</c:v>
                </c:pt>
                <c:pt idx="1186">
                  <c:v>44.229999542236328</c:v>
                </c:pt>
                <c:pt idx="1187">
                  <c:v>44.939998626708977</c:v>
                </c:pt>
                <c:pt idx="1188">
                  <c:v>44.700000762939453</c:v>
                </c:pt>
                <c:pt idx="1189">
                  <c:v>43.740001678466797</c:v>
                </c:pt>
                <c:pt idx="1190">
                  <c:v>42.349998474121087</c:v>
                </c:pt>
                <c:pt idx="1191">
                  <c:v>41.919998168945313</c:v>
                </c:pt>
                <c:pt idx="1192">
                  <c:v>41.270000457763672</c:v>
                </c:pt>
                <c:pt idx="1193">
                  <c:v>42.150001525878913</c:v>
                </c:pt>
                <c:pt idx="1194">
                  <c:v>42.700000762939453</c:v>
                </c:pt>
                <c:pt idx="1195">
                  <c:v>44.540000915527337</c:v>
                </c:pt>
                <c:pt idx="1196">
                  <c:v>44.040000915527337</c:v>
                </c:pt>
                <c:pt idx="1197">
                  <c:v>44.569999694824219</c:v>
                </c:pt>
                <c:pt idx="1198">
                  <c:v>45.180000305175781</c:v>
                </c:pt>
                <c:pt idx="1199">
                  <c:v>46.159999847412109</c:v>
                </c:pt>
                <c:pt idx="1200">
                  <c:v>45.689998626708977</c:v>
                </c:pt>
                <c:pt idx="1201">
                  <c:v>46.659999847412109</c:v>
                </c:pt>
                <c:pt idx="1202">
                  <c:v>45.759998321533203</c:v>
                </c:pt>
                <c:pt idx="1203">
                  <c:v>47.080001831054688</c:v>
                </c:pt>
                <c:pt idx="1204">
                  <c:v>48</c:v>
                </c:pt>
                <c:pt idx="1205">
                  <c:v>50.5</c:v>
                </c:pt>
                <c:pt idx="1206">
                  <c:v>50.759998321533203</c:v>
                </c:pt>
                <c:pt idx="1207">
                  <c:v>50.389999389648438</c:v>
                </c:pt>
                <c:pt idx="1208">
                  <c:v>50.25</c:v>
                </c:pt>
                <c:pt idx="1209">
                  <c:v>47.799999237060547</c:v>
                </c:pt>
                <c:pt idx="1210">
                  <c:v>47.049999237060547</c:v>
                </c:pt>
                <c:pt idx="1211">
                  <c:v>46.869998931884773</c:v>
                </c:pt>
                <c:pt idx="1212">
                  <c:v>46.889999389648438</c:v>
                </c:pt>
                <c:pt idx="1213">
                  <c:v>48.450000762939453</c:v>
                </c:pt>
                <c:pt idx="1214">
                  <c:v>48.049999237060547</c:v>
                </c:pt>
                <c:pt idx="1215">
                  <c:v>47.470001220703118</c:v>
                </c:pt>
                <c:pt idx="1216">
                  <c:v>47.639999389648438</c:v>
                </c:pt>
                <c:pt idx="1217">
                  <c:v>47.119998931884773</c:v>
                </c:pt>
                <c:pt idx="1218">
                  <c:v>47.060001373291023</c:v>
                </c:pt>
                <c:pt idx="1219">
                  <c:v>46.060001373291023</c:v>
                </c:pt>
                <c:pt idx="1220">
                  <c:v>46.740001678466797</c:v>
                </c:pt>
                <c:pt idx="1221">
                  <c:v>48.150001525878913</c:v>
                </c:pt>
                <c:pt idx="1222">
                  <c:v>48.220001220703118</c:v>
                </c:pt>
                <c:pt idx="1223">
                  <c:v>48.889999389648438</c:v>
                </c:pt>
                <c:pt idx="1224">
                  <c:v>49.090000152587891</c:v>
                </c:pt>
                <c:pt idx="1225">
                  <c:v>49.549999237060547</c:v>
                </c:pt>
                <c:pt idx="1226">
                  <c:v>43.650001525878913</c:v>
                </c:pt>
                <c:pt idx="1227">
                  <c:v>43.840000152587891</c:v>
                </c:pt>
                <c:pt idx="1228">
                  <c:v>42.919998168945313</c:v>
                </c:pt>
                <c:pt idx="1229">
                  <c:v>43.080001831054688</c:v>
                </c:pt>
                <c:pt idx="1230">
                  <c:v>43.360000610351563</c:v>
                </c:pt>
                <c:pt idx="1231">
                  <c:v>42.599998474121087</c:v>
                </c:pt>
                <c:pt idx="1232">
                  <c:v>42.770000457763672</c:v>
                </c:pt>
                <c:pt idx="1233">
                  <c:v>42.740001678466797</c:v>
                </c:pt>
                <c:pt idx="1234">
                  <c:v>42.779998779296882</c:v>
                </c:pt>
                <c:pt idx="1235">
                  <c:v>42.5</c:v>
                </c:pt>
                <c:pt idx="1236">
                  <c:v>43.310001373291023</c:v>
                </c:pt>
                <c:pt idx="1237">
                  <c:v>44.029998779296882</c:v>
                </c:pt>
                <c:pt idx="1238">
                  <c:v>43.159999847412109</c:v>
                </c:pt>
                <c:pt idx="1239">
                  <c:v>44.189998626708977</c:v>
                </c:pt>
                <c:pt idx="1240">
                  <c:v>44.049999237060547</c:v>
                </c:pt>
                <c:pt idx="1241">
                  <c:v>43.509998321533203</c:v>
                </c:pt>
                <c:pt idx="1242">
                  <c:v>44.520000457763672</c:v>
                </c:pt>
                <c:pt idx="1243">
                  <c:v>43.470001220703118</c:v>
                </c:pt>
                <c:pt idx="1244">
                  <c:v>42.979999542236328</c:v>
                </c:pt>
                <c:pt idx="1245">
                  <c:v>42.990001678466797</c:v>
                </c:pt>
                <c:pt idx="1246">
                  <c:v>42.990001678466797</c:v>
                </c:pt>
                <c:pt idx="1247">
                  <c:v>42.729999542236328</c:v>
                </c:pt>
                <c:pt idx="1248">
                  <c:v>41.990001678466797</c:v>
                </c:pt>
                <c:pt idx="1249">
                  <c:v>43.049999237060547</c:v>
                </c:pt>
                <c:pt idx="1250">
                  <c:v>43.819999694824219</c:v>
                </c:pt>
                <c:pt idx="1251">
                  <c:v>45.610000610351563</c:v>
                </c:pt>
                <c:pt idx="1252">
                  <c:v>43.159999847412109</c:v>
                </c:pt>
                <c:pt idx="1253">
                  <c:v>44.509998321533203</c:v>
                </c:pt>
                <c:pt idx="1254">
                  <c:v>46.150001525878913</c:v>
                </c:pt>
                <c:pt idx="1255">
                  <c:v>44</c:v>
                </c:pt>
                <c:pt idx="1256">
                  <c:v>44.860000610351563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C-4A09-9F94-EAD706D3C3AA}"/>
            </c:ext>
          </c:extLst>
        </c:ser>
        <c:ser>
          <c:idx val="1"/>
          <c:order val="1"/>
          <c:tx>
            <c:strRef>
              <c:f>pricefetcher!$C$1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pricefetcher!$A$2:$A$1258</c:f>
              <c:numCache>
                <c:formatCode>yyyy\-mm\-dd\ hh:mm:ss</c:formatCode>
                <c:ptCount val="1257"/>
                <c:pt idx="0">
                  <c:v>43538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43549</c:v>
                </c:pt>
                <c:pt idx="8">
                  <c:v>43550</c:v>
                </c:pt>
                <c:pt idx="9">
                  <c:v>43551</c:v>
                </c:pt>
                <c:pt idx="10">
                  <c:v>43552</c:v>
                </c:pt>
                <c:pt idx="11">
                  <c:v>43553</c:v>
                </c:pt>
                <c:pt idx="12">
                  <c:v>43556</c:v>
                </c:pt>
                <c:pt idx="13">
                  <c:v>43557</c:v>
                </c:pt>
                <c:pt idx="14">
                  <c:v>43558</c:v>
                </c:pt>
                <c:pt idx="15">
                  <c:v>43559</c:v>
                </c:pt>
                <c:pt idx="16">
                  <c:v>43560</c:v>
                </c:pt>
                <c:pt idx="17">
                  <c:v>43563</c:v>
                </c:pt>
                <c:pt idx="18">
                  <c:v>43564</c:v>
                </c:pt>
                <c:pt idx="19">
                  <c:v>43565</c:v>
                </c:pt>
                <c:pt idx="20">
                  <c:v>43566</c:v>
                </c:pt>
                <c:pt idx="21">
                  <c:v>43567</c:v>
                </c:pt>
                <c:pt idx="22">
                  <c:v>43570</c:v>
                </c:pt>
                <c:pt idx="23">
                  <c:v>43571</c:v>
                </c:pt>
                <c:pt idx="24">
                  <c:v>43572</c:v>
                </c:pt>
                <c:pt idx="25">
                  <c:v>43573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43613</c:v>
                </c:pt>
                <c:pt idx="52">
                  <c:v>43614</c:v>
                </c:pt>
                <c:pt idx="53">
                  <c:v>43615</c:v>
                </c:pt>
                <c:pt idx="54">
                  <c:v>43616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43633</c:v>
                </c:pt>
                <c:pt idx="66">
                  <c:v>43634</c:v>
                </c:pt>
                <c:pt idx="67">
                  <c:v>43635</c:v>
                </c:pt>
                <c:pt idx="68">
                  <c:v>43636</c:v>
                </c:pt>
                <c:pt idx="69">
                  <c:v>43637</c:v>
                </c:pt>
                <c:pt idx="70">
                  <c:v>43640</c:v>
                </c:pt>
                <c:pt idx="71">
                  <c:v>43641</c:v>
                </c:pt>
                <c:pt idx="72">
                  <c:v>43642</c:v>
                </c:pt>
                <c:pt idx="73">
                  <c:v>43643</c:v>
                </c:pt>
                <c:pt idx="74">
                  <c:v>43644</c:v>
                </c:pt>
                <c:pt idx="75">
                  <c:v>43647</c:v>
                </c:pt>
                <c:pt idx="76">
                  <c:v>43648</c:v>
                </c:pt>
                <c:pt idx="77">
                  <c:v>43649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43711</c:v>
                </c:pt>
                <c:pt idx="120">
                  <c:v>43712</c:v>
                </c:pt>
                <c:pt idx="121">
                  <c:v>43713</c:v>
                </c:pt>
                <c:pt idx="122">
                  <c:v>43714</c:v>
                </c:pt>
                <c:pt idx="123">
                  <c:v>43717</c:v>
                </c:pt>
                <c:pt idx="124">
                  <c:v>43718</c:v>
                </c:pt>
                <c:pt idx="125">
                  <c:v>43719</c:v>
                </c:pt>
                <c:pt idx="126">
                  <c:v>43720</c:v>
                </c:pt>
                <c:pt idx="127">
                  <c:v>43721</c:v>
                </c:pt>
                <c:pt idx="128">
                  <c:v>43724</c:v>
                </c:pt>
                <c:pt idx="129">
                  <c:v>43725</c:v>
                </c:pt>
                <c:pt idx="130">
                  <c:v>43726</c:v>
                </c:pt>
                <c:pt idx="131">
                  <c:v>43727</c:v>
                </c:pt>
                <c:pt idx="132">
                  <c:v>43728</c:v>
                </c:pt>
                <c:pt idx="133">
                  <c:v>43731</c:v>
                </c:pt>
                <c:pt idx="134">
                  <c:v>43732</c:v>
                </c:pt>
                <c:pt idx="135">
                  <c:v>43733</c:v>
                </c:pt>
                <c:pt idx="136">
                  <c:v>43734</c:v>
                </c:pt>
                <c:pt idx="137">
                  <c:v>43735</c:v>
                </c:pt>
                <c:pt idx="138">
                  <c:v>43738</c:v>
                </c:pt>
                <c:pt idx="139">
                  <c:v>43739</c:v>
                </c:pt>
                <c:pt idx="140">
                  <c:v>43740</c:v>
                </c:pt>
                <c:pt idx="141">
                  <c:v>43741</c:v>
                </c:pt>
                <c:pt idx="142">
                  <c:v>43742</c:v>
                </c:pt>
                <c:pt idx="143">
                  <c:v>43745</c:v>
                </c:pt>
                <c:pt idx="144">
                  <c:v>43746</c:v>
                </c:pt>
                <c:pt idx="145">
                  <c:v>43747</c:v>
                </c:pt>
                <c:pt idx="146">
                  <c:v>43748</c:v>
                </c:pt>
                <c:pt idx="147">
                  <c:v>43749</c:v>
                </c:pt>
                <c:pt idx="148">
                  <c:v>43752</c:v>
                </c:pt>
                <c:pt idx="149">
                  <c:v>43753</c:v>
                </c:pt>
                <c:pt idx="150">
                  <c:v>43754</c:v>
                </c:pt>
                <c:pt idx="151">
                  <c:v>43755</c:v>
                </c:pt>
                <c:pt idx="152">
                  <c:v>43756</c:v>
                </c:pt>
                <c:pt idx="153">
                  <c:v>43759</c:v>
                </c:pt>
                <c:pt idx="154">
                  <c:v>43760</c:v>
                </c:pt>
                <c:pt idx="155">
                  <c:v>43761</c:v>
                </c:pt>
                <c:pt idx="156">
                  <c:v>43762</c:v>
                </c:pt>
                <c:pt idx="157">
                  <c:v>43763</c:v>
                </c:pt>
                <c:pt idx="158">
                  <c:v>43766</c:v>
                </c:pt>
                <c:pt idx="159">
                  <c:v>43767</c:v>
                </c:pt>
                <c:pt idx="160">
                  <c:v>43768</c:v>
                </c:pt>
                <c:pt idx="161">
                  <c:v>43769</c:v>
                </c:pt>
                <c:pt idx="162">
                  <c:v>43770</c:v>
                </c:pt>
                <c:pt idx="163">
                  <c:v>43773</c:v>
                </c:pt>
                <c:pt idx="164">
                  <c:v>43774</c:v>
                </c:pt>
                <c:pt idx="165">
                  <c:v>43775</c:v>
                </c:pt>
                <c:pt idx="166">
                  <c:v>43776</c:v>
                </c:pt>
                <c:pt idx="167">
                  <c:v>43777</c:v>
                </c:pt>
                <c:pt idx="168">
                  <c:v>43780</c:v>
                </c:pt>
                <c:pt idx="169">
                  <c:v>43781</c:v>
                </c:pt>
                <c:pt idx="170">
                  <c:v>43782</c:v>
                </c:pt>
                <c:pt idx="171">
                  <c:v>43783</c:v>
                </c:pt>
                <c:pt idx="172">
                  <c:v>43784</c:v>
                </c:pt>
                <c:pt idx="173">
                  <c:v>43787</c:v>
                </c:pt>
                <c:pt idx="174">
                  <c:v>43788</c:v>
                </c:pt>
                <c:pt idx="175">
                  <c:v>43789</c:v>
                </c:pt>
                <c:pt idx="176">
                  <c:v>43790</c:v>
                </c:pt>
                <c:pt idx="177">
                  <c:v>43791</c:v>
                </c:pt>
                <c:pt idx="178">
                  <c:v>43794</c:v>
                </c:pt>
                <c:pt idx="179">
                  <c:v>43795</c:v>
                </c:pt>
                <c:pt idx="180">
                  <c:v>43796</c:v>
                </c:pt>
                <c:pt idx="181">
                  <c:v>43798</c:v>
                </c:pt>
                <c:pt idx="182">
                  <c:v>43801</c:v>
                </c:pt>
                <c:pt idx="183">
                  <c:v>43802</c:v>
                </c:pt>
                <c:pt idx="184">
                  <c:v>43803</c:v>
                </c:pt>
                <c:pt idx="185">
                  <c:v>43804</c:v>
                </c:pt>
                <c:pt idx="186">
                  <c:v>43805</c:v>
                </c:pt>
                <c:pt idx="187">
                  <c:v>43808</c:v>
                </c:pt>
                <c:pt idx="188">
                  <c:v>43809</c:v>
                </c:pt>
                <c:pt idx="189">
                  <c:v>43810</c:v>
                </c:pt>
                <c:pt idx="190">
                  <c:v>43811</c:v>
                </c:pt>
                <c:pt idx="191">
                  <c:v>43812</c:v>
                </c:pt>
                <c:pt idx="192">
                  <c:v>43815</c:v>
                </c:pt>
                <c:pt idx="193">
                  <c:v>43816</c:v>
                </c:pt>
                <c:pt idx="194">
                  <c:v>43817</c:v>
                </c:pt>
                <c:pt idx="195">
                  <c:v>43818</c:v>
                </c:pt>
                <c:pt idx="196">
                  <c:v>43819</c:v>
                </c:pt>
                <c:pt idx="197">
                  <c:v>43822</c:v>
                </c:pt>
                <c:pt idx="198">
                  <c:v>43823</c:v>
                </c:pt>
                <c:pt idx="199">
                  <c:v>43825</c:v>
                </c:pt>
                <c:pt idx="200">
                  <c:v>43826</c:v>
                </c:pt>
                <c:pt idx="201">
                  <c:v>43829</c:v>
                </c:pt>
                <c:pt idx="202">
                  <c:v>43830</c:v>
                </c:pt>
                <c:pt idx="203">
                  <c:v>43832</c:v>
                </c:pt>
                <c:pt idx="204">
                  <c:v>43833</c:v>
                </c:pt>
                <c:pt idx="205">
                  <c:v>43836</c:v>
                </c:pt>
                <c:pt idx="206">
                  <c:v>43837</c:v>
                </c:pt>
                <c:pt idx="207">
                  <c:v>43838</c:v>
                </c:pt>
                <c:pt idx="208">
                  <c:v>43839</c:v>
                </c:pt>
                <c:pt idx="209">
                  <c:v>43840</c:v>
                </c:pt>
                <c:pt idx="210">
                  <c:v>43843</c:v>
                </c:pt>
                <c:pt idx="211">
                  <c:v>43844</c:v>
                </c:pt>
                <c:pt idx="212">
                  <c:v>43845</c:v>
                </c:pt>
                <c:pt idx="213">
                  <c:v>43846</c:v>
                </c:pt>
                <c:pt idx="214">
                  <c:v>43847</c:v>
                </c:pt>
                <c:pt idx="215">
                  <c:v>43851</c:v>
                </c:pt>
                <c:pt idx="216">
                  <c:v>43852</c:v>
                </c:pt>
                <c:pt idx="217">
                  <c:v>43853</c:v>
                </c:pt>
                <c:pt idx="218">
                  <c:v>43854</c:v>
                </c:pt>
                <c:pt idx="219">
                  <c:v>43857</c:v>
                </c:pt>
                <c:pt idx="220">
                  <c:v>43858</c:v>
                </c:pt>
                <c:pt idx="221">
                  <c:v>43859</c:v>
                </c:pt>
                <c:pt idx="222">
                  <c:v>43860</c:v>
                </c:pt>
                <c:pt idx="223">
                  <c:v>43861</c:v>
                </c:pt>
                <c:pt idx="224">
                  <c:v>43864</c:v>
                </c:pt>
                <c:pt idx="225">
                  <c:v>43865</c:v>
                </c:pt>
                <c:pt idx="226">
                  <c:v>43866</c:v>
                </c:pt>
                <c:pt idx="227">
                  <c:v>43867</c:v>
                </c:pt>
                <c:pt idx="228">
                  <c:v>43868</c:v>
                </c:pt>
                <c:pt idx="229">
                  <c:v>43871</c:v>
                </c:pt>
                <c:pt idx="230">
                  <c:v>43872</c:v>
                </c:pt>
                <c:pt idx="231">
                  <c:v>43873</c:v>
                </c:pt>
                <c:pt idx="232">
                  <c:v>43874</c:v>
                </c:pt>
                <c:pt idx="233">
                  <c:v>43875</c:v>
                </c:pt>
                <c:pt idx="234">
                  <c:v>43879</c:v>
                </c:pt>
                <c:pt idx="235">
                  <c:v>43880</c:v>
                </c:pt>
                <c:pt idx="236">
                  <c:v>43881</c:v>
                </c:pt>
                <c:pt idx="237">
                  <c:v>43882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43892</c:v>
                </c:pt>
                <c:pt idx="244">
                  <c:v>43893</c:v>
                </c:pt>
                <c:pt idx="245">
                  <c:v>43894</c:v>
                </c:pt>
                <c:pt idx="246">
                  <c:v>43895</c:v>
                </c:pt>
                <c:pt idx="247">
                  <c:v>43896</c:v>
                </c:pt>
                <c:pt idx="248">
                  <c:v>43899</c:v>
                </c:pt>
                <c:pt idx="249">
                  <c:v>43900</c:v>
                </c:pt>
                <c:pt idx="250">
                  <c:v>43901</c:v>
                </c:pt>
                <c:pt idx="251">
                  <c:v>43902</c:v>
                </c:pt>
                <c:pt idx="252">
                  <c:v>43903</c:v>
                </c:pt>
                <c:pt idx="253">
                  <c:v>43906</c:v>
                </c:pt>
                <c:pt idx="254">
                  <c:v>43907</c:v>
                </c:pt>
                <c:pt idx="255">
                  <c:v>43908</c:v>
                </c:pt>
                <c:pt idx="256">
                  <c:v>43909</c:v>
                </c:pt>
                <c:pt idx="257">
                  <c:v>43910</c:v>
                </c:pt>
                <c:pt idx="258">
                  <c:v>43913</c:v>
                </c:pt>
                <c:pt idx="259">
                  <c:v>43914</c:v>
                </c:pt>
                <c:pt idx="260">
                  <c:v>43915</c:v>
                </c:pt>
                <c:pt idx="261">
                  <c:v>43916</c:v>
                </c:pt>
                <c:pt idx="262">
                  <c:v>43917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43927</c:v>
                </c:pt>
                <c:pt idx="269">
                  <c:v>43928</c:v>
                </c:pt>
                <c:pt idx="270">
                  <c:v>43929</c:v>
                </c:pt>
                <c:pt idx="271">
                  <c:v>43930</c:v>
                </c:pt>
                <c:pt idx="272">
                  <c:v>43934</c:v>
                </c:pt>
                <c:pt idx="273">
                  <c:v>43935</c:v>
                </c:pt>
                <c:pt idx="274">
                  <c:v>43936</c:v>
                </c:pt>
                <c:pt idx="275">
                  <c:v>43937</c:v>
                </c:pt>
                <c:pt idx="276">
                  <c:v>43938</c:v>
                </c:pt>
                <c:pt idx="277">
                  <c:v>43941</c:v>
                </c:pt>
                <c:pt idx="278">
                  <c:v>43942</c:v>
                </c:pt>
                <c:pt idx="279">
                  <c:v>43943</c:v>
                </c:pt>
                <c:pt idx="280">
                  <c:v>43944</c:v>
                </c:pt>
                <c:pt idx="281">
                  <c:v>43945</c:v>
                </c:pt>
                <c:pt idx="282">
                  <c:v>43948</c:v>
                </c:pt>
                <c:pt idx="283">
                  <c:v>43949</c:v>
                </c:pt>
                <c:pt idx="284">
                  <c:v>43950</c:v>
                </c:pt>
                <c:pt idx="285">
                  <c:v>43951</c:v>
                </c:pt>
                <c:pt idx="286">
                  <c:v>43952</c:v>
                </c:pt>
                <c:pt idx="287">
                  <c:v>43955</c:v>
                </c:pt>
                <c:pt idx="288">
                  <c:v>43956</c:v>
                </c:pt>
                <c:pt idx="289">
                  <c:v>43957</c:v>
                </c:pt>
                <c:pt idx="290">
                  <c:v>43958</c:v>
                </c:pt>
                <c:pt idx="291">
                  <c:v>43959</c:v>
                </c:pt>
                <c:pt idx="292">
                  <c:v>43962</c:v>
                </c:pt>
                <c:pt idx="293">
                  <c:v>43963</c:v>
                </c:pt>
                <c:pt idx="294">
                  <c:v>43964</c:v>
                </c:pt>
                <c:pt idx="295">
                  <c:v>43965</c:v>
                </c:pt>
                <c:pt idx="296">
                  <c:v>43966</c:v>
                </c:pt>
                <c:pt idx="297">
                  <c:v>43969</c:v>
                </c:pt>
                <c:pt idx="298">
                  <c:v>43970</c:v>
                </c:pt>
                <c:pt idx="299">
                  <c:v>43971</c:v>
                </c:pt>
                <c:pt idx="300">
                  <c:v>43972</c:v>
                </c:pt>
                <c:pt idx="301">
                  <c:v>43973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43983</c:v>
                </c:pt>
                <c:pt idx="307">
                  <c:v>43984</c:v>
                </c:pt>
                <c:pt idx="308">
                  <c:v>43985</c:v>
                </c:pt>
                <c:pt idx="309">
                  <c:v>43986</c:v>
                </c:pt>
                <c:pt idx="310">
                  <c:v>43987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43997</c:v>
                </c:pt>
                <c:pt idx="317">
                  <c:v>43998</c:v>
                </c:pt>
                <c:pt idx="318">
                  <c:v>43999</c:v>
                </c:pt>
                <c:pt idx="319">
                  <c:v>44000</c:v>
                </c:pt>
                <c:pt idx="320">
                  <c:v>44001</c:v>
                </c:pt>
                <c:pt idx="321">
                  <c:v>44004</c:v>
                </c:pt>
                <c:pt idx="322">
                  <c:v>44005</c:v>
                </c:pt>
                <c:pt idx="323">
                  <c:v>44006</c:v>
                </c:pt>
                <c:pt idx="324">
                  <c:v>44007</c:v>
                </c:pt>
                <c:pt idx="325">
                  <c:v>44008</c:v>
                </c:pt>
                <c:pt idx="326">
                  <c:v>44011</c:v>
                </c:pt>
                <c:pt idx="327">
                  <c:v>44012</c:v>
                </c:pt>
                <c:pt idx="328">
                  <c:v>44013</c:v>
                </c:pt>
                <c:pt idx="329">
                  <c:v>44014</c:v>
                </c:pt>
                <c:pt idx="330">
                  <c:v>44018</c:v>
                </c:pt>
                <c:pt idx="331">
                  <c:v>44019</c:v>
                </c:pt>
                <c:pt idx="332">
                  <c:v>44020</c:v>
                </c:pt>
                <c:pt idx="333">
                  <c:v>44021</c:v>
                </c:pt>
                <c:pt idx="334">
                  <c:v>44022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44046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44053</c:v>
                </c:pt>
                <c:pt idx="356">
                  <c:v>44054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44082</c:v>
                </c:pt>
                <c:pt idx="376">
                  <c:v>44083</c:v>
                </c:pt>
                <c:pt idx="377">
                  <c:v>44084</c:v>
                </c:pt>
                <c:pt idx="378">
                  <c:v>44085</c:v>
                </c:pt>
                <c:pt idx="379">
                  <c:v>44088</c:v>
                </c:pt>
                <c:pt idx="380">
                  <c:v>44089</c:v>
                </c:pt>
                <c:pt idx="381">
                  <c:v>44090</c:v>
                </c:pt>
                <c:pt idx="382">
                  <c:v>44091</c:v>
                </c:pt>
                <c:pt idx="383">
                  <c:v>44092</c:v>
                </c:pt>
                <c:pt idx="384">
                  <c:v>44095</c:v>
                </c:pt>
                <c:pt idx="385">
                  <c:v>44096</c:v>
                </c:pt>
                <c:pt idx="386">
                  <c:v>44097</c:v>
                </c:pt>
                <c:pt idx="387">
                  <c:v>44098</c:v>
                </c:pt>
                <c:pt idx="388">
                  <c:v>44099</c:v>
                </c:pt>
                <c:pt idx="389">
                  <c:v>44102</c:v>
                </c:pt>
                <c:pt idx="390">
                  <c:v>44103</c:v>
                </c:pt>
                <c:pt idx="391">
                  <c:v>44104</c:v>
                </c:pt>
                <c:pt idx="392">
                  <c:v>44105</c:v>
                </c:pt>
                <c:pt idx="393">
                  <c:v>44106</c:v>
                </c:pt>
                <c:pt idx="394">
                  <c:v>44109</c:v>
                </c:pt>
                <c:pt idx="395">
                  <c:v>44110</c:v>
                </c:pt>
                <c:pt idx="396">
                  <c:v>44111</c:v>
                </c:pt>
                <c:pt idx="397">
                  <c:v>44112</c:v>
                </c:pt>
                <c:pt idx="398">
                  <c:v>44113</c:v>
                </c:pt>
                <c:pt idx="399">
                  <c:v>44116</c:v>
                </c:pt>
                <c:pt idx="400">
                  <c:v>44117</c:v>
                </c:pt>
                <c:pt idx="401">
                  <c:v>44118</c:v>
                </c:pt>
                <c:pt idx="402">
                  <c:v>44119</c:v>
                </c:pt>
                <c:pt idx="403">
                  <c:v>44120</c:v>
                </c:pt>
                <c:pt idx="404">
                  <c:v>44123</c:v>
                </c:pt>
                <c:pt idx="405">
                  <c:v>44124</c:v>
                </c:pt>
                <c:pt idx="406">
                  <c:v>44125</c:v>
                </c:pt>
                <c:pt idx="407">
                  <c:v>44126</c:v>
                </c:pt>
                <c:pt idx="408">
                  <c:v>44127</c:v>
                </c:pt>
                <c:pt idx="409">
                  <c:v>44130</c:v>
                </c:pt>
                <c:pt idx="410">
                  <c:v>44131</c:v>
                </c:pt>
                <c:pt idx="411">
                  <c:v>44132</c:v>
                </c:pt>
                <c:pt idx="412">
                  <c:v>44133</c:v>
                </c:pt>
                <c:pt idx="413">
                  <c:v>44134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44144</c:v>
                </c:pt>
                <c:pt idx="420">
                  <c:v>44145</c:v>
                </c:pt>
                <c:pt idx="421">
                  <c:v>44146</c:v>
                </c:pt>
                <c:pt idx="422">
                  <c:v>44147</c:v>
                </c:pt>
                <c:pt idx="423">
                  <c:v>44148</c:v>
                </c:pt>
                <c:pt idx="424">
                  <c:v>44151</c:v>
                </c:pt>
                <c:pt idx="425">
                  <c:v>44152</c:v>
                </c:pt>
                <c:pt idx="426">
                  <c:v>44153</c:v>
                </c:pt>
                <c:pt idx="427">
                  <c:v>44154</c:v>
                </c:pt>
                <c:pt idx="428">
                  <c:v>44155</c:v>
                </c:pt>
                <c:pt idx="429">
                  <c:v>44158</c:v>
                </c:pt>
                <c:pt idx="430">
                  <c:v>44159</c:v>
                </c:pt>
                <c:pt idx="431">
                  <c:v>44160</c:v>
                </c:pt>
                <c:pt idx="432">
                  <c:v>44162</c:v>
                </c:pt>
                <c:pt idx="433">
                  <c:v>44165</c:v>
                </c:pt>
                <c:pt idx="434">
                  <c:v>44166</c:v>
                </c:pt>
                <c:pt idx="435">
                  <c:v>44167</c:v>
                </c:pt>
                <c:pt idx="436">
                  <c:v>44168</c:v>
                </c:pt>
                <c:pt idx="437">
                  <c:v>44169</c:v>
                </c:pt>
                <c:pt idx="438">
                  <c:v>44172</c:v>
                </c:pt>
                <c:pt idx="439">
                  <c:v>44173</c:v>
                </c:pt>
                <c:pt idx="440">
                  <c:v>44174</c:v>
                </c:pt>
                <c:pt idx="441">
                  <c:v>44175</c:v>
                </c:pt>
                <c:pt idx="442">
                  <c:v>44176</c:v>
                </c:pt>
                <c:pt idx="443">
                  <c:v>44179</c:v>
                </c:pt>
                <c:pt idx="444">
                  <c:v>44180</c:v>
                </c:pt>
                <c:pt idx="445">
                  <c:v>44181</c:v>
                </c:pt>
                <c:pt idx="446">
                  <c:v>44182</c:v>
                </c:pt>
                <c:pt idx="447">
                  <c:v>44183</c:v>
                </c:pt>
                <c:pt idx="448">
                  <c:v>44186</c:v>
                </c:pt>
                <c:pt idx="449">
                  <c:v>44187</c:v>
                </c:pt>
                <c:pt idx="450">
                  <c:v>44188</c:v>
                </c:pt>
                <c:pt idx="451">
                  <c:v>44189</c:v>
                </c:pt>
                <c:pt idx="452">
                  <c:v>44193</c:v>
                </c:pt>
                <c:pt idx="453">
                  <c:v>44194</c:v>
                </c:pt>
                <c:pt idx="454">
                  <c:v>44195</c:v>
                </c:pt>
                <c:pt idx="455">
                  <c:v>44196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44207</c:v>
                </c:pt>
                <c:pt idx="462">
                  <c:v>44208</c:v>
                </c:pt>
                <c:pt idx="463">
                  <c:v>44209</c:v>
                </c:pt>
                <c:pt idx="464">
                  <c:v>44210</c:v>
                </c:pt>
                <c:pt idx="465">
                  <c:v>44211</c:v>
                </c:pt>
                <c:pt idx="466">
                  <c:v>44215</c:v>
                </c:pt>
                <c:pt idx="467">
                  <c:v>44216</c:v>
                </c:pt>
                <c:pt idx="468">
                  <c:v>44217</c:v>
                </c:pt>
                <c:pt idx="469">
                  <c:v>44218</c:v>
                </c:pt>
                <c:pt idx="470">
                  <c:v>44221</c:v>
                </c:pt>
                <c:pt idx="471">
                  <c:v>44222</c:v>
                </c:pt>
                <c:pt idx="472">
                  <c:v>44223</c:v>
                </c:pt>
                <c:pt idx="473">
                  <c:v>44224</c:v>
                </c:pt>
                <c:pt idx="474">
                  <c:v>44225</c:v>
                </c:pt>
                <c:pt idx="475">
                  <c:v>44228</c:v>
                </c:pt>
                <c:pt idx="476">
                  <c:v>44229</c:v>
                </c:pt>
                <c:pt idx="477">
                  <c:v>44230</c:v>
                </c:pt>
                <c:pt idx="478">
                  <c:v>44231</c:v>
                </c:pt>
                <c:pt idx="479">
                  <c:v>44232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44243</c:v>
                </c:pt>
                <c:pt idx="486">
                  <c:v>44244</c:v>
                </c:pt>
                <c:pt idx="487">
                  <c:v>44245</c:v>
                </c:pt>
                <c:pt idx="488">
                  <c:v>44246</c:v>
                </c:pt>
                <c:pt idx="489">
                  <c:v>44249</c:v>
                </c:pt>
                <c:pt idx="490">
                  <c:v>44250</c:v>
                </c:pt>
                <c:pt idx="491">
                  <c:v>44251</c:v>
                </c:pt>
                <c:pt idx="492">
                  <c:v>44252</c:v>
                </c:pt>
                <c:pt idx="493">
                  <c:v>44253</c:v>
                </c:pt>
                <c:pt idx="494">
                  <c:v>44256</c:v>
                </c:pt>
                <c:pt idx="495">
                  <c:v>44257</c:v>
                </c:pt>
                <c:pt idx="496">
                  <c:v>44258</c:v>
                </c:pt>
                <c:pt idx="497">
                  <c:v>44259</c:v>
                </c:pt>
                <c:pt idx="498">
                  <c:v>44260</c:v>
                </c:pt>
                <c:pt idx="499">
                  <c:v>44263</c:v>
                </c:pt>
                <c:pt idx="500">
                  <c:v>44264</c:v>
                </c:pt>
                <c:pt idx="501">
                  <c:v>44265</c:v>
                </c:pt>
                <c:pt idx="502">
                  <c:v>44266</c:v>
                </c:pt>
                <c:pt idx="503">
                  <c:v>44267</c:v>
                </c:pt>
                <c:pt idx="504">
                  <c:v>44270</c:v>
                </c:pt>
                <c:pt idx="505">
                  <c:v>44271</c:v>
                </c:pt>
                <c:pt idx="506">
                  <c:v>44272</c:v>
                </c:pt>
                <c:pt idx="507">
                  <c:v>44273</c:v>
                </c:pt>
                <c:pt idx="508">
                  <c:v>44274</c:v>
                </c:pt>
                <c:pt idx="509">
                  <c:v>44277</c:v>
                </c:pt>
                <c:pt idx="510">
                  <c:v>44278</c:v>
                </c:pt>
                <c:pt idx="511">
                  <c:v>44279</c:v>
                </c:pt>
                <c:pt idx="512">
                  <c:v>44280</c:v>
                </c:pt>
                <c:pt idx="513">
                  <c:v>44281</c:v>
                </c:pt>
                <c:pt idx="514">
                  <c:v>44284</c:v>
                </c:pt>
                <c:pt idx="515">
                  <c:v>44285</c:v>
                </c:pt>
                <c:pt idx="516">
                  <c:v>44286</c:v>
                </c:pt>
                <c:pt idx="517">
                  <c:v>44287</c:v>
                </c:pt>
                <c:pt idx="518">
                  <c:v>44291</c:v>
                </c:pt>
                <c:pt idx="519">
                  <c:v>44292</c:v>
                </c:pt>
                <c:pt idx="520">
                  <c:v>44293</c:v>
                </c:pt>
                <c:pt idx="521">
                  <c:v>44294</c:v>
                </c:pt>
                <c:pt idx="522">
                  <c:v>44295</c:v>
                </c:pt>
                <c:pt idx="523">
                  <c:v>44298</c:v>
                </c:pt>
                <c:pt idx="524">
                  <c:v>44299</c:v>
                </c:pt>
                <c:pt idx="525">
                  <c:v>44300</c:v>
                </c:pt>
                <c:pt idx="526">
                  <c:v>44301</c:v>
                </c:pt>
                <c:pt idx="527">
                  <c:v>44302</c:v>
                </c:pt>
                <c:pt idx="528">
                  <c:v>44305</c:v>
                </c:pt>
                <c:pt idx="529">
                  <c:v>44306</c:v>
                </c:pt>
                <c:pt idx="530">
                  <c:v>44307</c:v>
                </c:pt>
                <c:pt idx="531">
                  <c:v>44308</c:v>
                </c:pt>
                <c:pt idx="532">
                  <c:v>44309</c:v>
                </c:pt>
                <c:pt idx="533">
                  <c:v>44312</c:v>
                </c:pt>
                <c:pt idx="534">
                  <c:v>44313</c:v>
                </c:pt>
                <c:pt idx="535">
                  <c:v>44314</c:v>
                </c:pt>
                <c:pt idx="536">
                  <c:v>44315</c:v>
                </c:pt>
                <c:pt idx="537">
                  <c:v>44316</c:v>
                </c:pt>
                <c:pt idx="538">
                  <c:v>44319</c:v>
                </c:pt>
                <c:pt idx="539">
                  <c:v>44320</c:v>
                </c:pt>
                <c:pt idx="540">
                  <c:v>44321</c:v>
                </c:pt>
                <c:pt idx="541">
                  <c:v>44322</c:v>
                </c:pt>
                <c:pt idx="542">
                  <c:v>44323</c:v>
                </c:pt>
                <c:pt idx="543">
                  <c:v>44326</c:v>
                </c:pt>
                <c:pt idx="544">
                  <c:v>44327</c:v>
                </c:pt>
                <c:pt idx="545">
                  <c:v>44328</c:v>
                </c:pt>
                <c:pt idx="546">
                  <c:v>44329</c:v>
                </c:pt>
                <c:pt idx="547">
                  <c:v>44330</c:v>
                </c:pt>
                <c:pt idx="548">
                  <c:v>44333</c:v>
                </c:pt>
                <c:pt idx="549">
                  <c:v>44334</c:v>
                </c:pt>
                <c:pt idx="550">
                  <c:v>44335</c:v>
                </c:pt>
                <c:pt idx="551">
                  <c:v>44336</c:v>
                </c:pt>
                <c:pt idx="552">
                  <c:v>44337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44348</c:v>
                </c:pt>
                <c:pt idx="559">
                  <c:v>44349</c:v>
                </c:pt>
                <c:pt idx="560">
                  <c:v>44350</c:v>
                </c:pt>
                <c:pt idx="561">
                  <c:v>44351</c:v>
                </c:pt>
                <c:pt idx="562">
                  <c:v>44354</c:v>
                </c:pt>
                <c:pt idx="563">
                  <c:v>44355</c:v>
                </c:pt>
                <c:pt idx="564">
                  <c:v>44356</c:v>
                </c:pt>
                <c:pt idx="565">
                  <c:v>44357</c:v>
                </c:pt>
                <c:pt idx="566">
                  <c:v>44358</c:v>
                </c:pt>
                <c:pt idx="567">
                  <c:v>44361</c:v>
                </c:pt>
                <c:pt idx="568">
                  <c:v>44362</c:v>
                </c:pt>
                <c:pt idx="569">
                  <c:v>44363</c:v>
                </c:pt>
                <c:pt idx="570">
                  <c:v>44364</c:v>
                </c:pt>
                <c:pt idx="571">
                  <c:v>44365</c:v>
                </c:pt>
                <c:pt idx="572">
                  <c:v>44368</c:v>
                </c:pt>
                <c:pt idx="573">
                  <c:v>44369</c:v>
                </c:pt>
                <c:pt idx="574">
                  <c:v>44370</c:v>
                </c:pt>
                <c:pt idx="575">
                  <c:v>44371</c:v>
                </c:pt>
                <c:pt idx="576">
                  <c:v>44372</c:v>
                </c:pt>
                <c:pt idx="577">
                  <c:v>44375</c:v>
                </c:pt>
                <c:pt idx="578">
                  <c:v>44376</c:v>
                </c:pt>
                <c:pt idx="579">
                  <c:v>44377</c:v>
                </c:pt>
                <c:pt idx="580">
                  <c:v>44378</c:v>
                </c:pt>
                <c:pt idx="581">
                  <c:v>44379</c:v>
                </c:pt>
                <c:pt idx="582">
                  <c:v>44383</c:v>
                </c:pt>
                <c:pt idx="583">
                  <c:v>44384</c:v>
                </c:pt>
                <c:pt idx="584">
                  <c:v>44385</c:v>
                </c:pt>
                <c:pt idx="585">
                  <c:v>44386</c:v>
                </c:pt>
                <c:pt idx="586">
                  <c:v>44389</c:v>
                </c:pt>
                <c:pt idx="587">
                  <c:v>44390</c:v>
                </c:pt>
                <c:pt idx="588">
                  <c:v>44391</c:v>
                </c:pt>
                <c:pt idx="589">
                  <c:v>44392</c:v>
                </c:pt>
                <c:pt idx="590">
                  <c:v>44393</c:v>
                </c:pt>
                <c:pt idx="591">
                  <c:v>44396</c:v>
                </c:pt>
                <c:pt idx="592">
                  <c:v>44397</c:v>
                </c:pt>
                <c:pt idx="593">
                  <c:v>44398</c:v>
                </c:pt>
                <c:pt idx="594">
                  <c:v>44399</c:v>
                </c:pt>
                <c:pt idx="595">
                  <c:v>44400</c:v>
                </c:pt>
                <c:pt idx="596">
                  <c:v>44403</c:v>
                </c:pt>
                <c:pt idx="597">
                  <c:v>44404</c:v>
                </c:pt>
                <c:pt idx="598">
                  <c:v>44405</c:v>
                </c:pt>
                <c:pt idx="599">
                  <c:v>44406</c:v>
                </c:pt>
                <c:pt idx="600">
                  <c:v>44407</c:v>
                </c:pt>
                <c:pt idx="601">
                  <c:v>44410</c:v>
                </c:pt>
                <c:pt idx="602">
                  <c:v>44411</c:v>
                </c:pt>
                <c:pt idx="603">
                  <c:v>44412</c:v>
                </c:pt>
                <c:pt idx="604">
                  <c:v>44413</c:v>
                </c:pt>
                <c:pt idx="605">
                  <c:v>44414</c:v>
                </c:pt>
                <c:pt idx="606">
                  <c:v>44417</c:v>
                </c:pt>
                <c:pt idx="607">
                  <c:v>44418</c:v>
                </c:pt>
                <c:pt idx="608">
                  <c:v>44419</c:v>
                </c:pt>
                <c:pt idx="609">
                  <c:v>44420</c:v>
                </c:pt>
                <c:pt idx="610">
                  <c:v>44421</c:v>
                </c:pt>
                <c:pt idx="611">
                  <c:v>44424</c:v>
                </c:pt>
                <c:pt idx="612">
                  <c:v>44425</c:v>
                </c:pt>
                <c:pt idx="613">
                  <c:v>44426</c:v>
                </c:pt>
                <c:pt idx="614">
                  <c:v>44427</c:v>
                </c:pt>
                <c:pt idx="615">
                  <c:v>44428</c:v>
                </c:pt>
                <c:pt idx="616">
                  <c:v>44431</c:v>
                </c:pt>
                <c:pt idx="617">
                  <c:v>44432</c:v>
                </c:pt>
                <c:pt idx="618">
                  <c:v>44433</c:v>
                </c:pt>
                <c:pt idx="619">
                  <c:v>44434</c:v>
                </c:pt>
                <c:pt idx="620">
                  <c:v>44435</c:v>
                </c:pt>
                <c:pt idx="621">
                  <c:v>44438</c:v>
                </c:pt>
                <c:pt idx="622">
                  <c:v>44439</c:v>
                </c:pt>
                <c:pt idx="623">
                  <c:v>44440</c:v>
                </c:pt>
                <c:pt idx="624">
                  <c:v>44441</c:v>
                </c:pt>
                <c:pt idx="625">
                  <c:v>44442</c:v>
                </c:pt>
                <c:pt idx="626">
                  <c:v>44446</c:v>
                </c:pt>
                <c:pt idx="627">
                  <c:v>44447</c:v>
                </c:pt>
                <c:pt idx="628">
                  <c:v>44448</c:v>
                </c:pt>
                <c:pt idx="629">
                  <c:v>44449</c:v>
                </c:pt>
                <c:pt idx="630">
                  <c:v>44452</c:v>
                </c:pt>
                <c:pt idx="631">
                  <c:v>44453</c:v>
                </c:pt>
                <c:pt idx="632">
                  <c:v>44454</c:v>
                </c:pt>
                <c:pt idx="633">
                  <c:v>44455</c:v>
                </c:pt>
                <c:pt idx="634">
                  <c:v>44456</c:v>
                </c:pt>
                <c:pt idx="635">
                  <c:v>44459</c:v>
                </c:pt>
                <c:pt idx="636">
                  <c:v>44460</c:v>
                </c:pt>
                <c:pt idx="637">
                  <c:v>44461</c:v>
                </c:pt>
                <c:pt idx="638">
                  <c:v>44462</c:v>
                </c:pt>
                <c:pt idx="639">
                  <c:v>44463</c:v>
                </c:pt>
                <c:pt idx="640">
                  <c:v>44466</c:v>
                </c:pt>
                <c:pt idx="641">
                  <c:v>44467</c:v>
                </c:pt>
                <c:pt idx="642">
                  <c:v>44468</c:v>
                </c:pt>
                <c:pt idx="643">
                  <c:v>44469</c:v>
                </c:pt>
                <c:pt idx="644">
                  <c:v>44470</c:v>
                </c:pt>
                <c:pt idx="645">
                  <c:v>44473</c:v>
                </c:pt>
                <c:pt idx="646">
                  <c:v>44474</c:v>
                </c:pt>
                <c:pt idx="647">
                  <c:v>44475</c:v>
                </c:pt>
                <c:pt idx="648">
                  <c:v>44476</c:v>
                </c:pt>
                <c:pt idx="649">
                  <c:v>44477</c:v>
                </c:pt>
                <c:pt idx="650">
                  <c:v>44480</c:v>
                </c:pt>
                <c:pt idx="651">
                  <c:v>44481</c:v>
                </c:pt>
                <c:pt idx="652">
                  <c:v>44482</c:v>
                </c:pt>
                <c:pt idx="653">
                  <c:v>44483</c:v>
                </c:pt>
                <c:pt idx="654">
                  <c:v>44484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44494</c:v>
                </c:pt>
                <c:pt idx="661">
                  <c:v>44495</c:v>
                </c:pt>
                <c:pt idx="662">
                  <c:v>44496</c:v>
                </c:pt>
                <c:pt idx="663">
                  <c:v>44497</c:v>
                </c:pt>
                <c:pt idx="664">
                  <c:v>44498</c:v>
                </c:pt>
                <c:pt idx="665">
                  <c:v>44501</c:v>
                </c:pt>
                <c:pt idx="666">
                  <c:v>44502</c:v>
                </c:pt>
                <c:pt idx="667">
                  <c:v>44503</c:v>
                </c:pt>
                <c:pt idx="668">
                  <c:v>44504</c:v>
                </c:pt>
                <c:pt idx="669">
                  <c:v>44505</c:v>
                </c:pt>
                <c:pt idx="670">
                  <c:v>44508</c:v>
                </c:pt>
                <c:pt idx="671">
                  <c:v>44509</c:v>
                </c:pt>
                <c:pt idx="672">
                  <c:v>44510</c:v>
                </c:pt>
                <c:pt idx="673">
                  <c:v>44511</c:v>
                </c:pt>
                <c:pt idx="674">
                  <c:v>44512</c:v>
                </c:pt>
                <c:pt idx="675">
                  <c:v>44515</c:v>
                </c:pt>
                <c:pt idx="676">
                  <c:v>44516</c:v>
                </c:pt>
                <c:pt idx="677">
                  <c:v>44517</c:v>
                </c:pt>
                <c:pt idx="678">
                  <c:v>44518</c:v>
                </c:pt>
                <c:pt idx="679">
                  <c:v>44519</c:v>
                </c:pt>
                <c:pt idx="680">
                  <c:v>44522</c:v>
                </c:pt>
                <c:pt idx="681">
                  <c:v>44523</c:v>
                </c:pt>
                <c:pt idx="682">
                  <c:v>44524</c:v>
                </c:pt>
                <c:pt idx="683">
                  <c:v>44526</c:v>
                </c:pt>
                <c:pt idx="684">
                  <c:v>44529</c:v>
                </c:pt>
                <c:pt idx="685">
                  <c:v>44530</c:v>
                </c:pt>
                <c:pt idx="686">
                  <c:v>44531</c:v>
                </c:pt>
                <c:pt idx="687">
                  <c:v>44532</c:v>
                </c:pt>
                <c:pt idx="688">
                  <c:v>44533</c:v>
                </c:pt>
                <c:pt idx="689">
                  <c:v>44536</c:v>
                </c:pt>
                <c:pt idx="690">
                  <c:v>44537</c:v>
                </c:pt>
                <c:pt idx="691">
                  <c:v>44538</c:v>
                </c:pt>
                <c:pt idx="692">
                  <c:v>44539</c:v>
                </c:pt>
                <c:pt idx="693">
                  <c:v>44540</c:v>
                </c:pt>
                <c:pt idx="694">
                  <c:v>44543</c:v>
                </c:pt>
                <c:pt idx="695">
                  <c:v>44544</c:v>
                </c:pt>
                <c:pt idx="696">
                  <c:v>44545</c:v>
                </c:pt>
                <c:pt idx="697">
                  <c:v>44546</c:v>
                </c:pt>
                <c:pt idx="698">
                  <c:v>44547</c:v>
                </c:pt>
                <c:pt idx="699">
                  <c:v>44550</c:v>
                </c:pt>
                <c:pt idx="700">
                  <c:v>44551</c:v>
                </c:pt>
                <c:pt idx="701">
                  <c:v>44552</c:v>
                </c:pt>
                <c:pt idx="702">
                  <c:v>44553</c:v>
                </c:pt>
                <c:pt idx="703">
                  <c:v>44557</c:v>
                </c:pt>
                <c:pt idx="704">
                  <c:v>44558</c:v>
                </c:pt>
                <c:pt idx="705">
                  <c:v>44559</c:v>
                </c:pt>
                <c:pt idx="706">
                  <c:v>44560</c:v>
                </c:pt>
                <c:pt idx="707">
                  <c:v>44561</c:v>
                </c:pt>
                <c:pt idx="708">
                  <c:v>44564</c:v>
                </c:pt>
                <c:pt idx="709">
                  <c:v>44565</c:v>
                </c:pt>
                <c:pt idx="710">
                  <c:v>44566</c:v>
                </c:pt>
                <c:pt idx="711">
                  <c:v>44567</c:v>
                </c:pt>
                <c:pt idx="712">
                  <c:v>44568</c:v>
                </c:pt>
                <c:pt idx="713">
                  <c:v>44571</c:v>
                </c:pt>
                <c:pt idx="714">
                  <c:v>44572</c:v>
                </c:pt>
                <c:pt idx="715">
                  <c:v>44573</c:v>
                </c:pt>
                <c:pt idx="716">
                  <c:v>44574</c:v>
                </c:pt>
                <c:pt idx="717">
                  <c:v>44575</c:v>
                </c:pt>
                <c:pt idx="718">
                  <c:v>44579</c:v>
                </c:pt>
                <c:pt idx="719">
                  <c:v>44580</c:v>
                </c:pt>
                <c:pt idx="720">
                  <c:v>44581</c:v>
                </c:pt>
                <c:pt idx="721">
                  <c:v>44582</c:v>
                </c:pt>
                <c:pt idx="722">
                  <c:v>44585</c:v>
                </c:pt>
                <c:pt idx="723">
                  <c:v>44586</c:v>
                </c:pt>
                <c:pt idx="724">
                  <c:v>44587</c:v>
                </c:pt>
                <c:pt idx="725">
                  <c:v>44588</c:v>
                </c:pt>
                <c:pt idx="726">
                  <c:v>44589</c:v>
                </c:pt>
                <c:pt idx="727">
                  <c:v>44592</c:v>
                </c:pt>
                <c:pt idx="728">
                  <c:v>44593</c:v>
                </c:pt>
                <c:pt idx="729">
                  <c:v>44594</c:v>
                </c:pt>
                <c:pt idx="730">
                  <c:v>44595</c:v>
                </c:pt>
                <c:pt idx="731">
                  <c:v>44596</c:v>
                </c:pt>
                <c:pt idx="732">
                  <c:v>44599</c:v>
                </c:pt>
                <c:pt idx="733">
                  <c:v>44600</c:v>
                </c:pt>
                <c:pt idx="734">
                  <c:v>44601</c:v>
                </c:pt>
                <c:pt idx="735">
                  <c:v>44602</c:v>
                </c:pt>
                <c:pt idx="736">
                  <c:v>44603</c:v>
                </c:pt>
                <c:pt idx="737">
                  <c:v>44606</c:v>
                </c:pt>
                <c:pt idx="738">
                  <c:v>44607</c:v>
                </c:pt>
                <c:pt idx="739">
                  <c:v>44608</c:v>
                </c:pt>
                <c:pt idx="740">
                  <c:v>44609</c:v>
                </c:pt>
                <c:pt idx="741">
                  <c:v>44610</c:v>
                </c:pt>
                <c:pt idx="742">
                  <c:v>44614</c:v>
                </c:pt>
                <c:pt idx="743">
                  <c:v>44615</c:v>
                </c:pt>
                <c:pt idx="744">
                  <c:v>44616</c:v>
                </c:pt>
                <c:pt idx="745">
                  <c:v>44617</c:v>
                </c:pt>
                <c:pt idx="746">
                  <c:v>44620</c:v>
                </c:pt>
                <c:pt idx="747">
                  <c:v>44621</c:v>
                </c:pt>
                <c:pt idx="748">
                  <c:v>44622</c:v>
                </c:pt>
                <c:pt idx="749">
                  <c:v>44623</c:v>
                </c:pt>
                <c:pt idx="750">
                  <c:v>44624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44634</c:v>
                </c:pt>
                <c:pt idx="757">
                  <c:v>44635</c:v>
                </c:pt>
                <c:pt idx="758">
                  <c:v>44636</c:v>
                </c:pt>
                <c:pt idx="759">
                  <c:v>44637</c:v>
                </c:pt>
                <c:pt idx="760">
                  <c:v>44638</c:v>
                </c:pt>
                <c:pt idx="761">
                  <c:v>44641</c:v>
                </c:pt>
                <c:pt idx="762">
                  <c:v>44642</c:v>
                </c:pt>
                <c:pt idx="763">
                  <c:v>44643</c:v>
                </c:pt>
                <c:pt idx="764">
                  <c:v>44644</c:v>
                </c:pt>
                <c:pt idx="765">
                  <c:v>44645</c:v>
                </c:pt>
                <c:pt idx="766">
                  <c:v>44648</c:v>
                </c:pt>
                <c:pt idx="767">
                  <c:v>44649</c:v>
                </c:pt>
                <c:pt idx="768">
                  <c:v>44650</c:v>
                </c:pt>
                <c:pt idx="769">
                  <c:v>44651</c:v>
                </c:pt>
                <c:pt idx="770">
                  <c:v>44652</c:v>
                </c:pt>
                <c:pt idx="771">
                  <c:v>44655</c:v>
                </c:pt>
                <c:pt idx="772">
                  <c:v>44656</c:v>
                </c:pt>
                <c:pt idx="773">
                  <c:v>44657</c:v>
                </c:pt>
                <c:pt idx="774">
                  <c:v>44658</c:v>
                </c:pt>
                <c:pt idx="775">
                  <c:v>44659</c:v>
                </c:pt>
                <c:pt idx="776">
                  <c:v>44662</c:v>
                </c:pt>
                <c:pt idx="777">
                  <c:v>44663</c:v>
                </c:pt>
                <c:pt idx="778">
                  <c:v>44664</c:v>
                </c:pt>
                <c:pt idx="779">
                  <c:v>44665</c:v>
                </c:pt>
                <c:pt idx="780">
                  <c:v>44669</c:v>
                </c:pt>
                <c:pt idx="781">
                  <c:v>44670</c:v>
                </c:pt>
                <c:pt idx="782">
                  <c:v>44671</c:v>
                </c:pt>
                <c:pt idx="783">
                  <c:v>44672</c:v>
                </c:pt>
                <c:pt idx="784">
                  <c:v>44673</c:v>
                </c:pt>
                <c:pt idx="785">
                  <c:v>44676</c:v>
                </c:pt>
                <c:pt idx="786">
                  <c:v>44677</c:v>
                </c:pt>
                <c:pt idx="787">
                  <c:v>44678</c:v>
                </c:pt>
                <c:pt idx="788">
                  <c:v>44679</c:v>
                </c:pt>
                <c:pt idx="789">
                  <c:v>44680</c:v>
                </c:pt>
                <c:pt idx="790">
                  <c:v>44683</c:v>
                </c:pt>
                <c:pt idx="791">
                  <c:v>44684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44712</c:v>
                </c:pt>
                <c:pt idx="811">
                  <c:v>44713</c:v>
                </c:pt>
                <c:pt idx="812">
                  <c:v>44714</c:v>
                </c:pt>
                <c:pt idx="813">
                  <c:v>44715</c:v>
                </c:pt>
                <c:pt idx="814">
                  <c:v>44718</c:v>
                </c:pt>
                <c:pt idx="815">
                  <c:v>44719</c:v>
                </c:pt>
                <c:pt idx="816">
                  <c:v>44720</c:v>
                </c:pt>
                <c:pt idx="817">
                  <c:v>44721</c:v>
                </c:pt>
                <c:pt idx="818">
                  <c:v>44722</c:v>
                </c:pt>
                <c:pt idx="819">
                  <c:v>44725</c:v>
                </c:pt>
                <c:pt idx="820">
                  <c:v>44726</c:v>
                </c:pt>
                <c:pt idx="821">
                  <c:v>44727</c:v>
                </c:pt>
                <c:pt idx="822">
                  <c:v>44728</c:v>
                </c:pt>
                <c:pt idx="823">
                  <c:v>44729</c:v>
                </c:pt>
                <c:pt idx="824">
                  <c:v>44733</c:v>
                </c:pt>
                <c:pt idx="825">
                  <c:v>44734</c:v>
                </c:pt>
                <c:pt idx="826">
                  <c:v>44735</c:v>
                </c:pt>
                <c:pt idx="827">
                  <c:v>44736</c:v>
                </c:pt>
                <c:pt idx="828">
                  <c:v>44739</c:v>
                </c:pt>
                <c:pt idx="829">
                  <c:v>44740</c:v>
                </c:pt>
                <c:pt idx="830">
                  <c:v>44741</c:v>
                </c:pt>
                <c:pt idx="831">
                  <c:v>44742</c:v>
                </c:pt>
                <c:pt idx="832">
                  <c:v>44743</c:v>
                </c:pt>
                <c:pt idx="833">
                  <c:v>44747</c:v>
                </c:pt>
                <c:pt idx="834">
                  <c:v>44748</c:v>
                </c:pt>
                <c:pt idx="835">
                  <c:v>44749</c:v>
                </c:pt>
                <c:pt idx="836">
                  <c:v>44750</c:v>
                </c:pt>
                <c:pt idx="837">
                  <c:v>44753</c:v>
                </c:pt>
                <c:pt idx="838">
                  <c:v>44754</c:v>
                </c:pt>
                <c:pt idx="839">
                  <c:v>44755</c:v>
                </c:pt>
                <c:pt idx="840">
                  <c:v>44756</c:v>
                </c:pt>
                <c:pt idx="841">
                  <c:v>44757</c:v>
                </c:pt>
                <c:pt idx="842">
                  <c:v>44760</c:v>
                </c:pt>
                <c:pt idx="843">
                  <c:v>44761</c:v>
                </c:pt>
                <c:pt idx="844">
                  <c:v>44762</c:v>
                </c:pt>
                <c:pt idx="845">
                  <c:v>44763</c:v>
                </c:pt>
                <c:pt idx="846">
                  <c:v>44764</c:v>
                </c:pt>
                <c:pt idx="847">
                  <c:v>44767</c:v>
                </c:pt>
                <c:pt idx="848">
                  <c:v>44768</c:v>
                </c:pt>
                <c:pt idx="849">
                  <c:v>44769</c:v>
                </c:pt>
                <c:pt idx="850">
                  <c:v>44770</c:v>
                </c:pt>
                <c:pt idx="851">
                  <c:v>44771</c:v>
                </c:pt>
                <c:pt idx="852">
                  <c:v>44774</c:v>
                </c:pt>
                <c:pt idx="853">
                  <c:v>44775</c:v>
                </c:pt>
                <c:pt idx="854">
                  <c:v>44776</c:v>
                </c:pt>
                <c:pt idx="855">
                  <c:v>44777</c:v>
                </c:pt>
                <c:pt idx="856">
                  <c:v>44778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44788</c:v>
                </c:pt>
                <c:pt idx="863">
                  <c:v>44789</c:v>
                </c:pt>
                <c:pt idx="864">
                  <c:v>44790</c:v>
                </c:pt>
                <c:pt idx="865">
                  <c:v>44791</c:v>
                </c:pt>
                <c:pt idx="866">
                  <c:v>44792</c:v>
                </c:pt>
                <c:pt idx="867">
                  <c:v>44795</c:v>
                </c:pt>
                <c:pt idx="868">
                  <c:v>44796</c:v>
                </c:pt>
                <c:pt idx="869">
                  <c:v>44797</c:v>
                </c:pt>
                <c:pt idx="870">
                  <c:v>44798</c:v>
                </c:pt>
                <c:pt idx="871">
                  <c:v>44799</c:v>
                </c:pt>
                <c:pt idx="872">
                  <c:v>44802</c:v>
                </c:pt>
                <c:pt idx="873">
                  <c:v>44803</c:v>
                </c:pt>
                <c:pt idx="874">
                  <c:v>44804</c:v>
                </c:pt>
                <c:pt idx="875">
                  <c:v>44805</c:v>
                </c:pt>
                <c:pt idx="876">
                  <c:v>44806</c:v>
                </c:pt>
                <c:pt idx="877">
                  <c:v>44810</c:v>
                </c:pt>
                <c:pt idx="878">
                  <c:v>44811</c:v>
                </c:pt>
                <c:pt idx="879">
                  <c:v>44812</c:v>
                </c:pt>
                <c:pt idx="880">
                  <c:v>44813</c:v>
                </c:pt>
                <c:pt idx="881">
                  <c:v>44816</c:v>
                </c:pt>
                <c:pt idx="882">
                  <c:v>44817</c:v>
                </c:pt>
                <c:pt idx="883">
                  <c:v>44818</c:v>
                </c:pt>
                <c:pt idx="884">
                  <c:v>44819</c:v>
                </c:pt>
                <c:pt idx="885">
                  <c:v>44820</c:v>
                </c:pt>
                <c:pt idx="886">
                  <c:v>44823</c:v>
                </c:pt>
                <c:pt idx="887">
                  <c:v>44824</c:v>
                </c:pt>
                <c:pt idx="888">
                  <c:v>44825</c:v>
                </c:pt>
                <c:pt idx="889">
                  <c:v>44826</c:v>
                </c:pt>
                <c:pt idx="890">
                  <c:v>44827</c:v>
                </c:pt>
                <c:pt idx="891">
                  <c:v>44830</c:v>
                </c:pt>
                <c:pt idx="892">
                  <c:v>44831</c:v>
                </c:pt>
                <c:pt idx="893">
                  <c:v>44832</c:v>
                </c:pt>
                <c:pt idx="894">
                  <c:v>44833</c:v>
                </c:pt>
                <c:pt idx="895">
                  <c:v>44834</c:v>
                </c:pt>
                <c:pt idx="896">
                  <c:v>44837</c:v>
                </c:pt>
                <c:pt idx="897">
                  <c:v>44838</c:v>
                </c:pt>
                <c:pt idx="898">
                  <c:v>44839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44860</c:v>
                </c:pt>
                <c:pt idx="914">
                  <c:v>44861</c:v>
                </c:pt>
                <c:pt idx="915">
                  <c:v>44862</c:v>
                </c:pt>
                <c:pt idx="916">
                  <c:v>44865</c:v>
                </c:pt>
                <c:pt idx="917">
                  <c:v>44866</c:v>
                </c:pt>
                <c:pt idx="918">
                  <c:v>44867</c:v>
                </c:pt>
                <c:pt idx="919">
                  <c:v>44868</c:v>
                </c:pt>
                <c:pt idx="920">
                  <c:v>44869</c:v>
                </c:pt>
                <c:pt idx="921">
                  <c:v>44872</c:v>
                </c:pt>
                <c:pt idx="922">
                  <c:v>44873</c:v>
                </c:pt>
                <c:pt idx="923">
                  <c:v>44874</c:v>
                </c:pt>
                <c:pt idx="924">
                  <c:v>44875</c:v>
                </c:pt>
                <c:pt idx="925">
                  <c:v>44876</c:v>
                </c:pt>
                <c:pt idx="926">
                  <c:v>44879</c:v>
                </c:pt>
                <c:pt idx="927">
                  <c:v>44880</c:v>
                </c:pt>
                <c:pt idx="928">
                  <c:v>44881</c:v>
                </c:pt>
                <c:pt idx="929">
                  <c:v>44882</c:v>
                </c:pt>
                <c:pt idx="930">
                  <c:v>44883</c:v>
                </c:pt>
                <c:pt idx="931">
                  <c:v>44886</c:v>
                </c:pt>
                <c:pt idx="932">
                  <c:v>44887</c:v>
                </c:pt>
                <c:pt idx="933">
                  <c:v>44888</c:v>
                </c:pt>
                <c:pt idx="934">
                  <c:v>44890</c:v>
                </c:pt>
                <c:pt idx="935">
                  <c:v>44893</c:v>
                </c:pt>
                <c:pt idx="936">
                  <c:v>44894</c:v>
                </c:pt>
                <c:pt idx="937">
                  <c:v>44895</c:v>
                </c:pt>
                <c:pt idx="938">
                  <c:v>44896</c:v>
                </c:pt>
                <c:pt idx="939">
                  <c:v>44897</c:v>
                </c:pt>
                <c:pt idx="940">
                  <c:v>44900</c:v>
                </c:pt>
                <c:pt idx="941">
                  <c:v>44901</c:v>
                </c:pt>
                <c:pt idx="942">
                  <c:v>44902</c:v>
                </c:pt>
                <c:pt idx="943">
                  <c:v>44903</c:v>
                </c:pt>
                <c:pt idx="944">
                  <c:v>44904</c:v>
                </c:pt>
                <c:pt idx="945">
                  <c:v>44907</c:v>
                </c:pt>
                <c:pt idx="946">
                  <c:v>44908</c:v>
                </c:pt>
                <c:pt idx="947">
                  <c:v>44909</c:v>
                </c:pt>
                <c:pt idx="948">
                  <c:v>44910</c:v>
                </c:pt>
                <c:pt idx="949">
                  <c:v>44911</c:v>
                </c:pt>
                <c:pt idx="950">
                  <c:v>44914</c:v>
                </c:pt>
                <c:pt idx="951">
                  <c:v>44915</c:v>
                </c:pt>
                <c:pt idx="952">
                  <c:v>44916</c:v>
                </c:pt>
                <c:pt idx="953">
                  <c:v>44917</c:v>
                </c:pt>
                <c:pt idx="954">
                  <c:v>44918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44929</c:v>
                </c:pt>
                <c:pt idx="960">
                  <c:v>44930</c:v>
                </c:pt>
                <c:pt idx="961">
                  <c:v>44931</c:v>
                </c:pt>
                <c:pt idx="962">
                  <c:v>44932</c:v>
                </c:pt>
                <c:pt idx="963">
                  <c:v>44935</c:v>
                </c:pt>
                <c:pt idx="964">
                  <c:v>44936</c:v>
                </c:pt>
                <c:pt idx="965">
                  <c:v>44937</c:v>
                </c:pt>
                <c:pt idx="966">
                  <c:v>44938</c:v>
                </c:pt>
                <c:pt idx="967">
                  <c:v>44939</c:v>
                </c:pt>
                <c:pt idx="968">
                  <c:v>44943</c:v>
                </c:pt>
                <c:pt idx="969">
                  <c:v>44944</c:v>
                </c:pt>
                <c:pt idx="970">
                  <c:v>44945</c:v>
                </c:pt>
                <c:pt idx="971">
                  <c:v>44946</c:v>
                </c:pt>
                <c:pt idx="972">
                  <c:v>44949</c:v>
                </c:pt>
                <c:pt idx="973">
                  <c:v>44950</c:v>
                </c:pt>
                <c:pt idx="974">
                  <c:v>44951</c:v>
                </c:pt>
                <c:pt idx="975">
                  <c:v>44952</c:v>
                </c:pt>
                <c:pt idx="976">
                  <c:v>44953</c:v>
                </c:pt>
                <c:pt idx="977">
                  <c:v>44956</c:v>
                </c:pt>
                <c:pt idx="978">
                  <c:v>44957</c:v>
                </c:pt>
                <c:pt idx="979">
                  <c:v>44958</c:v>
                </c:pt>
                <c:pt idx="980">
                  <c:v>44959</c:v>
                </c:pt>
                <c:pt idx="981">
                  <c:v>44960</c:v>
                </c:pt>
                <c:pt idx="982">
                  <c:v>44963</c:v>
                </c:pt>
                <c:pt idx="983">
                  <c:v>44964</c:v>
                </c:pt>
                <c:pt idx="984">
                  <c:v>44965</c:v>
                </c:pt>
                <c:pt idx="985">
                  <c:v>44966</c:v>
                </c:pt>
                <c:pt idx="986">
                  <c:v>44967</c:v>
                </c:pt>
                <c:pt idx="987">
                  <c:v>44970</c:v>
                </c:pt>
                <c:pt idx="988">
                  <c:v>44971</c:v>
                </c:pt>
                <c:pt idx="989">
                  <c:v>44972</c:v>
                </c:pt>
                <c:pt idx="990">
                  <c:v>44973</c:v>
                </c:pt>
                <c:pt idx="991">
                  <c:v>44974</c:v>
                </c:pt>
                <c:pt idx="992">
                  <c:v>44978</c:v>
                </c:pt>
                <c:pt idx="993">
                  <c:v>44979</c:v>
                </c:pt>
                <c:pt idx="994">
                  <c:v>44980</c:v>
                </c:pt>
                <c:pt idx="995">
                  <c:v>44981</c:v>
                </c:pt>
                <c:pt idx="996">
                  <c:v>44984</c:v>
                </c:pt>
                <c:pt idx="997">
                  <c:v>44985</c:v>
                </c:pt>
                <c:pt idx="998">
                  <c:v>44986</c:v>
                </c:pt>
                <c:pt idx="999">
                  <c:v>44987</c:v>
                </c:pt>
                <c:pt idx="1000">
                  <c:v>44988</c:v>
                </c:pt>
                <c:pt idx="1001">
                  <c:v>44991</c:v>
                </c:pt>
                <c:pt idx="1002">
                  <c:v>44992</c:v>
                </c:pt>
                <c:pt idx="1003">
                  <c:v>44993</c:v>
                </c:pt>
                <c:pt idx="1004">
                  <c:v>44994</c:v>
                </c:pt>
                <c:pt idx="1005">
                  <c:v>44995</c:v>
                </c:pt>
                <c:pt idx="1006">
                  <c:v>44998</c:v>
                </c:pt>
                <c:pt idx="1007">
                  <c:v>44999</c:v>
                </c:pt>
                <c:pt idx="1008">
                  <c:v>45000</c:v>
                </c:pt>
                <c:pt idx="1009">
                  <c:v>45001</c:v>
                </c:pt>
                <c:pt idx="1010">
                  <c:v>45002</c:v>
                </c:pt>
                <c:pt idx="1011">
                  <c:v>45005</c:v>
                </c:pt>
                <c:pt idx="1012">
                  <c:v>45006</c:v>
                </c:pt>
                <c:pt idx="1013">
                  <c:v>45007</c:v>
                </c:pt>
                <c:pt idx="1014">
                  <c:v>45008</c:v>
                </c:pt>
                <c:pt idx="1015">
                  <c:v>45009</c:v>
                </c:pt>
                <c:pt idx="1016">
                  <c:v>45012</c:v>
                </c:pt>
                <c:pt idx="1017">
                  <c:v>45013</c:v>
                </c:pt>
                <c:pt idx="1018">
                  <c:v>45014</c:v>
                </c:pt>
                <c:pt idx="1019">
                  <c:v>45015</c:v>
                </c:pt>
                <c:pt idx="1020">
                  <c:v>45016</c:v>
                </c:pt>
                <c:pt idx="1021">
                  <c:v>45019</c:v>
                </c:pt>
                <c:pt idx="1022">
                  <c:v>45020</c:v>
                </c:pt>
                <c:pt idx="1023">
                  <c:v>45021</c:v>
                </c:pt>
                <c:pt idx="1024">
                  <c:v>45022</c:v>
                </c:pt>
                <c:pt idx="1025">
                  <c:v>45026</c:v>
                </c:pt>
                <c:pt idx="1026">
                  <c:v>45027</c:v>
                </c:pt>
                <c:pt idx="1027">
                  <c:v>45028</c:v>
                </c:pt>
                <c:pt idx="1028">
                  <c:v>45029</c:v>
                </c:pt>
                <c:pt idx="1029">
                  <c:v>45030</c:v>
                </c:pt>
                <c:pt idx="1030">
                  <c:v>45033</c:v>
                </c:pt>
                <c:pt idx="1031">
                  <c:v>45034</c:v>
                </c:pt>
                <c:pt idx="1032">
                  <c:v>45035</c:v>
                </c:pt>
                <c:pt idx="1033">
                  <c:v>45036</c:v>
                </c:pt>
                <c:pt idx="1034">
                  <c:v>45037</c:v>
                </c:pt>
                <c:pt idx="1035">
                  <c:v>45040</c:v>
                </c:pt>
                <c:pt idx="1036">
                  <c:v>45041</c:v>
                </c:pt>
                <c:pt idx="1037">
                  <c:v>45042</c:v>
                </c:pt>
                <c:pt idx="1038">
                  <c:v>45043</c:v>
                </c:pt>
                <c:pt idx="1039">
                  <c:v>45044</c:v>
                </c:pt>
                <c:pt idx="1040">
                  <c:v>45047</c:v>
                </c:pt>
                <c:pt idx="1041">
                  <c:v>45048</c:v>
                </c:pt>
                <c:pt idx="1042">
                  <c:v>45049</c:v>
                </c:pt>
                <c:pt idx="1043">
                  <c:v>45050</c:v>
                </c:pt>
                <c:pt idx="1044">
                  <c:v>45051</c:v>
                </c:pt>
                <c:pt idx="1045">
                  <c:v>45054</c:v>
                </c:pt>
                <c:pt idx="1046">
                  <c:v>45055</c:v>
                </c:pt>
                <c:pt idx="1047">
                  <c:v>45056</c:v>
                </c:pt>
                <c:pt idx="1048">
                  <c:v>45057</c:v>
                </c:pt>
                <c:pt idx="1049">
                  <c:v>45058</c:v>
                </c:pt>
                <c:pt idx="1050">
                  <c:v>45061</c:v>
                </c:pt>
                <c:pt idx="1051">
                  <c:v>45062</c:v>
                </c:pt>
                <c:pt idx="1052">
                  <c:v>45063</c:v>
                </c:pt>
                <c:pt idx="1053">
                  <c:v>45064</c:v>
                </c:pt>
                <c:pt idx="1054">
                  <c:v>45065</c:v>
                </c:pt>
                <c:pt idx="1055">
                  <c:v>45068</c:v>
                </c:pt>
                <c:pt idx="1056">
                  <c:v>45069</c:v>
                </c:pt>
                <c:pt idx="1057">
                  <c:v>45070</c:v>
                </c:pt>
                <c:pt idx="1058">
                  <c:v>45071</c:v>
                </c:pt>
                <c:pt idx="1059">
                  <c:v>45072</c:v>
                </c:pt>
                <c:pt idx="1060">
                  <c:v>45076</c:v>
                </c:pt>
                <c:pt idx="1061">
                  <c:v>45077</c:v>
                </c:pt>
                <c:pt idx="1062">
                  <c:v>45078</c:v>
                </c:pt>
                <c:pt idx="1063">
                  <c:v>45079</c:v>
                </c:pt>
                <c:pt idx="1064">
                  <c:v>45082</c:v>
                </c:pt>
                <c:pt idx="1065">
                  <c:v>45083</c:v>
                </c:pt>
                <c:pt idx="1066">
                  <c:v>45084</c:v>
                </c:pt>
                <c:pt idx="1067">
                  <c:v>45085</c:v>
                </c:pt>
                <c:pt idx="1068">
                  <c:v>45086</c:v>
                </c:pt>
                <c:pt idx="1069">
                  <c:v>45089</c:v>
                </c:pt>
                <c:pt idx="1070">
                  <c:v>45090</c:v>
                </c:pt>
                <c:pt idx="1071">
                  <c:v>45091</c:v>
                </c:pt>
                <c:pt idx="1072">
                  <c:v>45092</c:v>
                </c:pt>
                <c:pt idx="1073">
                  <c:v>45093</c:v>
                </c:pt>
                <c:pt idx="1074">
                  <c:v>45097</c:v>
                </c:pt>
                <c:pt idx="1075">
                  <c:v>45098</c:v>
                </c:pt>
                <c:pt idx="1076">
                  <c:v>45099</c:v>
                </c:pt>
                <c:pt idx="1077">
                  <c:v>45100</c:v>
                </c:pt>
                <c:pt idx="1078">
                  <c:v>45103</c:v>
                </c:pt>
                <c:pt idx="1079">
                  <c:v>45104</c:v>
                </c:pt>
                <c:pt idx="1080">
                  <c:v>45105</c:v>
                </c:pt>
                <c:pt idx="1081">
                  <c:v>45106</c:v>
                </c:pt>
                <c:pt idx="1082">
                  <c:v>45107</c:v>
                </c:pt>
                <c:pt idx="1083">
                  <c:v>45110</c:v>
                </c:pt>
                <c:pt idx="1084">
                  <c:v>45112</c:v>
                </c:pt>
                <c:pt idx="1085">
                  <c:v>45113</c:v>
                </c:pt>
                <c:pt idx="1086">
                  <c:v>45114</c:v>
                </c:pt>
                <c:pt idx="1087">
                  <c:v>45117</c:v>
                </c:pt>
                <c:pt idx="1088">
                  <c:v>45118</c:v>
                </c:pt>
                <c:pt idx="1089">
                  <c:v>45119</c:v>
                </c:pt>
                <c:pt idx="1090">
                  <c:v>45120</c:v>
                </c:pt>
                <c:pt idx="1091">
                  <c:v>45121</c:v>
                </c:pt>
                <c:pt idx="1092">
                  <c:v>45124</c:v>
                </c:pt>
                <c:pt idx="1093">
                  <c:v>45125</c:v>
                </c:pt>
                <c:pt idx="1094">
                  <c:v>45126</c:v>
                </c:pt>
                <c:pt idx="1095">
                  <c:v>45127</c:v>
                </c:pt>
                <c:pt idx="1096">
                  <c:v>45128</c:v>
                </c:pt>
                <c:pt idx="1097">
                  <c:v>45131</c:v>
                </c:pt>
                <c:pt idx="1098">
                  <c:v>45132</c:v>
                </c:pt>
                <c:pt idx="1099">
                  <c:v>45133</c:v>
                </c:pt>
                <c:pt idx="1100">
                  <c:v>45134</c:v>
                </c:pt>
                <c:pt idx="1101">
                  <c:v>45135</c:v>
                </c:pt>
                <c:pt idx="1102">
                  <c:v>45138</c:v>
                </c:pt>
                <c:pt idx="1103">
                  <c:v>45139</c:v>
                </c:pt>
                <c:pt idx="1104">
                  <c:v>45140</c:v>
                </c:pt>
                <c:pt idx="1105">
                  <c:v>45141</c:v>
                </c:pt>
                <c:pt idx="1106">
                  <c:v>45142</c:v>
                </c:pt>
                <c:pt idx="1107">
                  <c:v>45145</c:v>
                </c:pt>
                <c:pt idx="1108">
                  <c:v>45146</c:v>
                </c:pt>
                <c:pt idx="1109">
                  <c:v>45147</c:v>
                </c:pt>
                <c:pt idx="1110">
                  <c:v>45148</c:v>
                </c:pt>
                <c:pt idx="1111">
                  <c:v>45149</c:v>
                </c:pt>
                <c:pt idx="1112">
                  <c:v>45152</c:v>
                </c:pt>
                <c:pt idx="1113">
                  <c:v>45153</c:v>
                </c:pt>
                <c:pt idx="1114">
                  <c:v>45154</c:v>
                </c:pt>
                <c:pt idx="1115">
                  <c:v>45155</c:v>
                </c:pt>
                <c:pt idx="1116">
                  <c:v>45156</c:v>
                </c:pt>
                <c:pt idx="1117">
                  <c:v>45159</c:v>
                </c:pt>
                <c:pt idx="1118">
                  <c:v>45160</c:v>
                </c:pt>
                <c:pt idx="1119">
                  <c:v>45161</c:v>
                </c:pt>
                <c:pt idx="1120">
                  <c:v>45162</c:v>
                </c:pt>
                <c:pt idx="1121">
                  <c:v>45163</c:v>
                </c:pt>
                <c:pt idx="1122">
                  <c:v>45166</c:v>
                </c:pt>
                <c:pt idx="1123">
                  <c:v>45167</c:v>
                </c:pt>
                <c:pt idx="1124">
                  <c:v>45168</c:v>
                </c:pt>
                <c:pt idx="1125">
                  <c:v>45169</c:v>
                </c:pt>
                <c:pt idx="1126">
                  <c:v>45170</c:v>
                </c:pt>
                <c:pt idx="1127">
                  <c:v>45174</c:v>
                </c:pt>
                <c:pt idx="1128">
                  <c:v>45175</c:v>
                </c:pt>
                <c:pt idx="1129">
                  <c:v>45176</c:v>
                </c:pt>
                <c:pt idx="1130">
                  <c:v>45177</c:v>
                </c:pt>
                <c:pt idx="1131">
                  <c:v>45180</c:v>
                </c:pt>
                <c:pt idx="1132">
                  <c:v>45181</c:v>
                </c:pt>
                <c:pt idx="1133">
                  <c:v>45182</c:v>
                </c:pt>
                <c:pt idx="1134">
                  <c:v>45183</c:v>
                </c:pt>
                <c:pt idx="1135">
                  <c:v>45184</c:v>
                </c:pt>
                <c:pt idx="1136">
                  <c:v>45187</c:v>
                </c:pt>
                <c:pt idx="1137">
                  <c:v>45188</c:v>
                </c:pt>
                <c:pt idx="1138">
                  <c:v>45189</c:v>
                </c:pt>
                <c:pt idx="1139">
                  <c:v>45190</c:v>
                </c:pt>
                <c:pt idx="1140">
                  <c:v>45191</c:v>
                </c:pt>
                <c:pt idx="1141">
                  <c:v>45194</c:v>
                </c:pt>
                <c:pt idx="1142">
                  <c:v>45195</c:v>
                </c:pt>
                <c:pt idx="1143">
                  <c:v>45196</c:v>
                </c:pt>
                <c:pt idx="1144">
                  <c:v>45197</c:v>
                </c:pt>
                <c:pt idx="1145">
                  <c:v>45198</c:v>
                </c:pt>
                <c:pt idx="1146">
                  <c:v>45201</c:v>
                </c:pt>
                <c:pt idx="1147">
                  <c:v>45202</c:v>
                </c:pt>
                <c:pt idx="1148">
                  <c:v>45203</c:v>
                </c:pt>
                <c:pt idx="1149">
                  <c:v>45204</c:v>
                </c:pt>
                <c:pt idx="1150">
                  <c:v>45205</c:v>
                </c:pt>
                <c:pt idx="1151">
                  <c:v>45208</c:v>
                </c:pt>
                <c:pt idx="1152">
                  <c:v>45209</c:v>
                </c:pt>
                <c:pt idx="1153">
                  <c:v>45210</c:v>
                </c:pt>
                <c:pt idx="1154">
                  <c:v>45211</c:v>
                </c:pt>
                <c:pt idx="1155">
                  <c:v>45212</c:v>
                </c:pt>
                <c:pt idx="1156">
                  <c:v>45215</c:v>
                </c:pt>
                <c:pt idx="1157">
                  <c:v>45216</c:v>
                </c:pt>
                <c:pt idx="1158">
                  <c:v>45217</c:v>
                </c:pt>
                <c:pt idx="1159">
                  <c:v>45218</c:v>
                </c:pt>
                <c:pt idx="1160">
                  <c:v>45219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45229</c:v>
                </c:pt>
                <c:pt idx="1167">
                  <c:v>45230</c:v>
                </c:pt>
                <c:pt idx="1168">
                  <c:v>45231</c:v>
                </c:pt>
                <c:pt idx="1169">
                  <c:v>45232</c:v>
                </c:pt>
                <c:pt idx="1170">
                  <c:v>45233</c:v>
                </c:pt>
                <c:pt idx="1171">
                  <c:v>45236</c:v>
                </c:pt>
                <c:pt idx="1172">
                  <c:v>45237</c:v>
                </c:pt>
                <c:pt idx="1173">
                  <c:v>45238</c:v>
                </c:pt>
                <c:pt idx="1174">
                  <c:v>45239</c:v>
                </c:pt>
                <c:pt idx="1175">
                  <c:v>45240</c:v>
                </c:pt>
                <c:pt idx="1176">
                  <c:v>45243</c:v>
                </c:pt>
                <c:pt idx="1177">
                  <c:v>45244</c:v>
                </c:pt>
                <c:pt idx="1178">
                  <c:v>45245</c:v>
                </c:pt>
                <c:pt idx="1179">
                  <c:v>45246</c:v>
                </c:pt>
                <c:pt idx="1180">
                  <c:v>45247</c:v>
                </c:pt>
                <c:pt idx="1181">
                  <c:v>45250</c:v>
                </c:pt>
                <c:pt idx="1182">
                  <c:v>45251</c:v>
                </c:pt>
                <c:pt idx="1183">
                  <c:v>45252</c:v>
                </c:pt>
                <c:pt idx="1184">
                  <c:v>45254</c:v>
                </c:pt>
                <c:pt idx="1185">
                  <c:v>45257</c:v>
                </c:pt>
                <c:pt idx="1186">
                  <c:v>45258</c:v>
                </c:pt>
                <c:pt idx="1187">
                  <c:v>45259</c:v>
                </c:pt>
                <c:pt idx="1188">
                  <c:v>45260</c:v>
                </c:pt>
                <c:pt idx="1189">
                  <c:v>45261</c:v>
                </c:pt>
                <c:pt idx="1190">
                  <c:v>45264</c:v>
                </c:pt>
                <c:pt idx="1191">
                  <c:v>45265</c:v>
                </c:pt>
                <c:pt idx="1192">
                  <c:v>45266</c:v>
                </c:pt>
                <c:pt idx="1193">
                  <c:v>45267</c:v>
                </c:pt>
                <c:pt idx="1194">
                  <c:v>45268</c:v>
                </c:pt>
                <c:pt idx="1195">
                  <c:v>45271</c:v>
                </c:pt>
                <c:pt idx="1196">
                  <c:v>45272</c:v>
                </c:pt>
                <c:pt idx="1197">
                  <c:v>45273</c:v>
                </c:pt>
                <c:pt idx="1198">
                  <c:v>45274</c:v>
                </c:pt>
                <c:pt idx="1199">
                  <c:v>45275</c:v>
                </c:pt>
                <c:pt idx="1200">
                  <c:v>45278</c:v>
                </c:pt>
                <c:pt idx="1201">
                  <c:v>45279</c:v>
                </c:pt>
                <c:pt idx="1202">
                  <c:v>45280</c:v>
                </c:pt>
                <c:pt idx="1203">
                  <c:v>45281</c:v>
                </c:pt>
                <c:pt idx="1204">
                  <c:v>45282</c:v>
                </c:pt>
                <c:pt idx="1205">
                  <c:v>45286</c:v>
                </c:pt>
                <c:pt idx="1206">
                  <c:v>45287</c:v>
                </c:pt>
                <c:pt idx="1207">
                  <c:v>45288</c:v>
                </c:pt>
                <c:pt idx="1208">
                  <c:v>45289</c:v>
                </c:pt>
                <c:pt idx="1209">
                  <c:v>45293</c:v>
                </c:pt>
                <c:pt idx="1210">
                  <c:v>45294</c:v>
                </c:pt>
                <c:pt idx="1211">
                  <c:v>45295</c:v>
                </c:pt>
                <c:pt idx="1212">
                  <c:v>45296</c:v>
                </c:pt>
                <c:pt idx="1213">
                  <c:v>45299</c:v>
                </c:pt>
                <c:pt idx="1214">
                  <c:v>45300</c:v>
                </c:pt>
                <c:pt idx="1215">
                  <c:v>45301</c:v>
                </c:pt>
                <c:pt idx="1216">
                  <c:v>45302</c:v>
                </c:pt>
                <c:pt idx="1217">
                  <c:v>45303</c:v>
                </c:pt>
                <c:pt idx="1218">
                  <c:v>45307</c:v>
                </c:pt>
                <c:pt idx="1219">
                  <c:v>45308</c:v>
                </c:pt>
                <c:pt idx="1220">
                  <c:v>45309</c:v>
                </c:pt>
                <c:pt idx="1221">
                  <c:v>45310</c:v>
                </c:pt>
                <c:pt idx="1222">
                  <c:v>45313</c:v>
                </c:pt>
                <c:pt idx="1223">
                  <c:v>45314</c:v>
                </c:pt>
                <c:pt idx="1224">
                  <c:v>45315</c:v>
                </c:pt>
                <c:pt idx="1225">
                  <c:v>45316</c:v>
                </c:pt>
                <c:pt idx="1226">
                  <c:v>45317</c:v>
                </c:pt>
                <c:pt idx="1227">
                  <c:v>45320</c:v>
                </c:pt>
                <c:pt idx="1228">
                  <c:v>45321</c:v>
                </c:pt>
                <c:pt idx="1229">
                  <c:v>45322</c:v>
                </c:pt>
                <c:pt idx="1230">
                  <c:v>45323</c:v>
                </c:pt>
                <c:pt idx="1231">
                  <c:v>45324</c:v>
                </c:pt>
                <c:pt idx="1232">
                  <c:v>45327</c:v>
                </c:pt>
                <c:pt idx="1233">
                  <c:v>45328</c:v>
                </c:pt>
                <c:pt idx="1234">
                  <c:v>45329</c:v>
                </c:pt>
                <c:pt idx="1235">
                  <c:v>45330</c:v>
                </c:pt>
                <c:pt idx="1236">
                  <c:v>45331</c:v>
                </c:pt>
                <c:pt idx="1237">
                  <c:v>45334</c:v>
                </c:pt>
                <c:pt idx="1238">
                  <c:v>45335</c:v>
                </c:pt>
                <c:pt idx="1239">
                  <c:v>45336</c:v>
                </c:pt>
                <c:pt idx="1240">
                  <c:v>45337</c:v>
                </c:pt>
                <c:pt idx="1241">
                  <c:v>45338</c:v>
                </c:pt>
                <c:pt idx="1242">
                  <c:v>45342</c:v>
                </c:pt>
                <c:pt idx="1243">
                  <c:v>45343</c:v>
                </c:pt>
                <c:pt idx="1244">
                  <c:v>45344</c:v>
                </c:pt>
                <c:pt idx="1245">
                  <c:v>45345</c:v>
                </c:pt>
                <c:pt idx="1246">
                  <c:v>45348</c:v>
                </c:pt>
                <c:pt idx="1247">
                  <c:v>45349</c:v>
                </c:pt>
                <c:pt idx="1248">
                  <c:v>45350</c:v>
                </c:pt>
                <c:pt idx="1249">
                  <c:v>45351</c:v>
                </c:pt>
                <c:pt idx="1250">
                  <c:v>45352</c:v>
                </c:pt>
                <c:pt idx="1251">
                  <c:v>45355</c:v>
                </c:pt>
                <c:pt idx="1252">
                  <c:v>45356</c:v>
                </c:pt>
                <c:pt idx="1253">
                  <c:v>45357</c:v>
                </c:pt>
                <c:pt idx="1254">
                  <c:v>45358</c:v>
                </c:pt>
                <c:pt idx="1255">
                  <c:v>45359</c:v>
                </c:pt>
                <c:pt idx="1256">
                  <c:v>45362</c:v>
                </c:pt>
              </c:numCache>
            </c:numRef>
          </c:cat>
          <c:val>
            <c:numRef>
              <c:f>pricefetcher!$C$2:$C$1258</c:f>
              <c:numCache>
                <c:formatCode>General</c:formatCode>
                <c:ptCount val="1257"/>
                <c:pt idx="0">
                  <c:v>22.819999694824219</c:v>
                </c:pt>
                <c:pt idx="1">
                  <c:v>23.29000091552734</c:v>
                </c:pt>
                <c:pt idx="2">
                  <c:v>23.25</c:v>
                </c:pt>
                <c:pt idx="3">
                  <c:v>26</c:v>
                </c:pt>
                <c:pt idx="4">
                  <c:v>25.70000076293945</c:v>
                </c:pt>
                <c:pt idx="5">
                  <c:v>27.889999389648441</c:v>
                </c:pt>
                <c:pt idx="6">
                  <c:v>26.370000839233398</c:v>
                </c:pt>
                <c:pt idx="7">
                  <c:v>25.969999313354489</c:v>
                </c:pt>
                <c:pt idx="8">
                  <c:v>25.690000534057621</c:v>
                </c:pt>
                <c:pt idx="9">
                  <c:v>24.889999389648441</c:v>
                </c:pt>
                <c:pt idx="10">
                  <c:v>25.059999465942379</c:v>
                </c:pt>
                <c:pt idx="11">
                  <c:v>25.520000457763668</c:v>
                </c:pt>
                <c:pt idx="12">
                  <c:v>26.360000610351559</c:v>
                </c:pt>
                <c:pt idx="13">
                  <c:v>26.75</c:v>
                </c:pt>
                <c:pt idx="14">
                  <c:v>29.020000457763668</c:v>
                </c:pt>
                <c:pt idx="15">
                  <c:v>29.090000152587891</c:v>
                </c:pt>
                <c:pt idx="16">
                  <c:v>28.979999542236332</c:v>
                </c:pt>
                <c:pt idx="17">
                  <c:v>28.530000686645511</c:v>
                </c:pt>
                <c:pt idx="18">
                  <c:v>27.239999771118161</c:v>
                </c:pt>
                <c:pt idx="19">
                  <c:v>27.829999923706051</c:v>
                </c:pt>
                <c:pt idx="20">
                  <c:v>27.79000091552734</c:v>
                </c:pt>
                <c:pt idx="21">
                  <c:v>27.85000038146973</c:v>
                </c:pt>
                <c:pt idx="22">
                  <c:v>27.329999923706051</c:v>
                </c:pt>
                <c:pt idx="23">
                  <c:v>27.930000305175781</c:v>
                </c:pt>
                <c:pt idx="24">
                  <c:v>27.489999771118161</c:v>
                </c:pt>
                <c:pt idx="25">
                  <c:v>27.680000305175781</c:v>
                </c:pt>
                <c:pt idx="26">
                  <c:v>28.180000305175781</c:v>
                </c:pt>
                <c:pt idx="27">
                  <c:v>27.969999313354489</c:v>
                </c:pt>
                <c:pt idx="28">
                  <c:v>28.45999908447266</c:v>
                </c:pt>
                <c:pt idx="29">
                  <c:v>27.659999847412109</c:v>
                </c:pt>
                <c:pt idx="30">
                  <c:v>27.879999160766602</c:v>
                </c:pt>
                <c:pt idx="31">
                  <c:v>27.690000534057621</c:v>
                </c:pt>
                <c:pt idx="32">
                  <c:v>27.629999160766602</c:v>
                </c:pt>
                <c:pt idx="33">
                  <c:v>26.809999465942379</c:v>
                </c:pt>
                <c:pt idx="34">
                  <c:v>28.29000091552734</c:v>
                </c:pt>
                <c:pt idx="35">
                  <c:v>28.219999313354489</c:v>
                </c:pt>
                <c:pt idx="36">
                  <c:v>27.420000076293949</c:v>
                </c:pt>
                <c:pt idx="37">
                  <c:v>26.659999847412109</c:v>
                </c:pt>
                <c:pt idx="38">
                  <c:v>27.090000152587891</c:v>
                </c:pt>
                <c:pt idx="39">
                  <c:v>27.20999908447266</c:v>
                </c:pt>
                <c:pt idx="40">
                  <c:v>27.95999908447266</c:v>
                </c:pt>
                <c:pt idx="41">
                  <c:v>26.239999771118161</c:v>
                </c:pt>
                <c:pt idx="42">
                  <c:v>27.319999694824219</c:v>
                </c:pt>
                <c:pt idx="43">
                  <c:v>27.579999923706051</c:v>
                </c:pt>
                <c:pt idx="44">
                  <c:v>28.010000228881839</c:v>
                </c:pt>
                <c:pt idx="45">
                  <c:v>27.5</c:v>
                </c:pt>
                <c:pt idx="46">
                  <c:v>26.680000305175781</c:v>
                </c:pt>
                <c:pt idx="47">
                  <c:v>27.35000038146973</c:v>
                </c:pt>
                <c:pt idx="48">
                  <c:v>27.409999847412109</c:v>
                </c:pt>
                <c:pt idx="49">
                  <c:v>26.360000610351559</c:v>
                </c:pt>
                <c:pt idx="50">
                  <c:v>26.440000534057621</c:v>
                </c:pt>
                <c:pt idx="51">
                  <c:v>29.04999923706055</c:v>
                </c:pt>
                <c:pt idx="52">
                  <c:v>28.090000152587891</c:v>
                </c:pt>
                <c:pt idx="53">
                  <c:v>28.030000686645511</c:v>
                </c:pt>
                <c:pt idx="54">
                  <c:v>27.409999847412109</c:v>
                </c:pt>
                <c:pt idx="55">
                  <c:v>27.579999923706051</c:v>
                </c:pt>
                <c:pt idx="56">
                  <c:v>29.569999694824219</c:v>
                </c:pt>
                <c:pt idx="57">
                  <c:v>29.5</c:v>
                </c:pt>
                <c:pt idx="58">
                  <c:v>31.819999694824219</c:v>
                </c:pt>
                <c:pt idx="59">
                  <c:v>32.409999847412109</c:v>
                </c:pt>
                <c:pt idx="60">
                  <c:v>33.229999542236328</c:v>
                </c:pt>
                <c:pt idx="61">
                  <c:v>32.409999847412109</c:v>
                </c:pt>
                <c:pt idx="62">
                  <c:v>32.180000305175781</c:v>
                </c:pt>
                <c:pt idx="63">
                  <c:v>31.389999389648441</c:v>
                </c:pt>
                <c:pt idx="64">
                  <c:v>30.360000610351559</c:v>
                </c:pt>
                <c:pt idx="65">
                  <c:v>29.20000076293945</c:v>
                </c:pt>
                <c:pt idx="66">
                  <c:v>30.45000076293945</c:v>
                </c:pt>
                <c:pt idx="67">
                  <c:v>30.5</c:v>
                </c:pt>
                <c:pt idx="68">
                  <c:v>30.010000228881839</c:v>
                </c:pt>
                <c:pt idx="69">
                  <c:v>29.10000038146973</c:v>
                </c:pt>
                <c:pt idx="70">
                  <c:v>29.260000228881839</c:v>
                </c:pt>
                <c:pt idx="71">
                  <c:v>28.860000610351559</c:v>
                </c:pt>
                <c:pt idx="72">
                  <c:v>29.920000076293949</c:v>
                </c:pt>
                <c:pt idx="73">
                  <c:v>30.739999771118161</c:v>
                </c:pt>
                <c:pt idx="74">
                  <c:v>30.370000839233398</c:v>
                </c:pt>
                <c:pt idx="75">
                  <c:v>31.20000076293945</c:v>
                </c:pt>
                <c:pt idx="76">
                  <c:v>31.239999771118161</c:v>
                </c:pt>
                <c:pt idx="77">
                  <c:v>31.190000534057621</c:v>
                </c:pt>
                <c:pt idx="78">
                  <c:v>31.5</c:v>
                </c:pt>
                <c:pt idx="79">
                  <c:v>32.040000915527337</c:v>
                </c:pt>
                <c:pt idx="80">
                  <c:v>33.150001525878913</c:v>
                </c:pt>
                <c:pt idx="81">
                  <c:v>33.790000915527337</c:v>
                </c:pt>
                <c:pt idx="82">
                  <c:v>33.060001373291023</c:v>
                </c:pt>
                <c:pt idx="83">
                  <c:v>33.209999084472663</c:v>
                </c:pt>
                <c:pt idx="84">
                  <c:v>34.389999389648438</c:v>
                </c:pt>
                <c:pt idx="85">
                  <c:v>33.849998474121087</c:v>
                </c:pt>
                <c:pt idx="86">
                  <c:v>33.599998474121087</c:v>
                </c:pt>
                <c:pt idx="87">
                  <c:v>33</c:v>
                </c:pt>
                <c:pt idx="88">
                  <c:v>32.509998321533203</c:v>
                </c:pt>
                <c:pt idx="89">
                  <c:v>32.849998474121087</c:v>
                </c:pt>
                <c:pt idx="90">
                  <c:v>33.490001678466797</c:v>
                </c:pt>
                <c:pt idx="91">
                  <c:v>34.110000610351563</c:v>
                </c:pt>
                <c:pt idx="92">
                  <c:v>33.669998168945313</c:v>
                </c:pt>
                <c:pt idx="93">
                  <c:v>34.020000457763672</c:v>
                </c:pt>
                <c:pt idx="94">
                  <c:v>33.479999542236328</c:v>
                </c:pt>
                <c:pt idx="95">
                  <c:v>33.869998931884773</c:v>
                </c:pt>
                <c:pt idx="96">
                  <c:v>30.45000076293945</c:v>
                </c:pt>
                <c:pt idx="97">
                  <c:v>29.860000610351559</c:v>
                </c:pt>
                <c:pt idx="98">
                  <c:v>29.440000534057621</c:v>
                </c:pt>
                <c:pt idx="99">
                  <c:v>27.989999771118161</c:v>
                </c:pt>
                <c:pt idx="100">
                  <c:v>28.860000610351559</c:v>
                </c:pt>
                <c:pt idx="101">
                  <c:v>29.190000534057621</c:v>
                </c:pt>
                <c:pt idx="102">
                  <c:v>33.919998168945313</c:v>
                </c:pt>
                <c:pt idx="103">
                  <c:v>34.189998626708977</c:v>
                </c:pt>
                <c:pt idx="104">
                  <c:v>32.430000305175781</c:v>
                </c:pt>
                <c:pt idx="105">
                  <c:v>32.110000610351563</c:v>
                </c:pt>
                <c:pt idx="106">
                  <c:v>30.239999771118161</c:v>
                </c:pt>
                <c:pt idx="107">
                  <c:v>29.670000076293949</c:v>
                </c:pt>
                <c:pt idx="108">
                  <c:v>31.180000305175781</c:v>
                </c:pt>
                <c:pt idx="109">
                  <c:v>31.479999542236332</c:v>
                </c:pt>
                <c:pt idx="110">
                  <c:v>30.719999313354489</c:v>
                </c:pt>
                <c:pt idx="111">
                  <c:v>31.70000076293945</c:v>
                </c:pt>
                <c:pt idx="112">
                  <c:v>31.89999961853027</c:v>
                </c:pt>
                <c:pt idx="113">
                  <c:v>29.54000091552734</c:v>
                </c:pt>
                <c:pt idx="114">
                  <c:v>30.280000686645511</c:v>
                </c:pt>
                <c:pt idx="115">
                  <c:v>30.20000076293945</c:v>
                </c:pt>
                <c:pt idx="116">
                  <c:v>30.780000686645511</c:v>
                </c:pt>
                <c:pt idx="117">
                  <c:v>31.45000076293945</c:v>
                </c:pt>
                <c:pt idx="118">
                  <c:v>31.45000076293945</c:v>
                </c:pt>
                <c:pt idx="119">
                  <c:v>30.89999961853027</c:v>
                </c:pt>
                <c:pt idx="120">
                  <c:v>30.95000076293945</c:v>
                </c:pt>
                <c:pt idx="121">
                  <c:v>31.5</c:v>
                </c:pt>
                <c:pt idx="122">
                  <c:v>30.559999465942379</c:v>
                </c:pt>
                <c:pt idx="123">
                  <c:v>30.5</c:v>
                </c:pt>
                <c:pt idx="124">
                  <c:v>30.229999542236332</c:v>
                </c:pt>
                <c:pt idx="125">
                  <c:v>29.760000228881839</c:v>
                </c:pt>
                <c:pt idx="126">
                  <c:v>30.20999908447266</c:v>
                </c:pt>
                <c:pt idx="127">
                  <c:v>30.690000534057621</c:v>
                </c:pt>
                <c:pt idx="128">
                  <c:v>30.829999923706051</c:v>
                </c:pt>
                <c:pt idx="129">
                  <c:v>30.989999771118161</c:v>
                </c:pt>
                <c:pt idx="130">
                  <c:v>30.420000076293949</c:v>
                </c:pt>
                <c:pt idx="131">
                  <c:v>30.29000091552734</c:v>
                </c:pt>
                <c:pt idx="132">
                  <c:v>30.04999923706055</c:v>
                </c:pt>
                <c:pt idx="133">
                  <c:v>30.639999389648441</c:v>
                </c:pt>
                <c:pt idx="134">
                  <c:v>29.520000457763668</c:v>
                </c:pt>
                <c:pt idx="135">
                  <c:v>29.54000091552734</c:v>
                </c:pt>
                <c:pt idx="136">
                  <c:v>29.469999313354489</c:v>
                </c:pt>
                <c:pt idx="137">
                  <c:v>28.719999313354489</c:v>
                </c:pt>
                <c:pt idx="138">
                  <c:v>28.989999771118161</c:v>
                </c:pt>
                <c:pt idx="139">
                  <c:v>28.760000228881839</c:v>
                </c:pt>
                <c:pt idx="140">
                  <c:v>28.309999465942379</c:v>
                </c:pt>
                <c:pt idx="141">
                  <c:v>28.680000305175781</c:v>
                </c:pt>
                <c:pt idx="142">
                  <c:v>29.010000228881839</c:v>
                </c:pt>
                <c:pt idx="143">
                  <c:v>28.930000305175781</c:v>
                </c:pt>
                <c:pt idx="144">
                  <c:v>28.229999542236332</c:v>
                </c:pt>
                <c:pt idx="145">
                  <c:v>28.45999908447266</c:v>
                </c:pt>
                <c:pt idx="146">
                  <c:v>28.379999160766602</c:v>
                </c:pt>
                <c:pt idx="147">
                  <c:v>29.75</c:v>
                </c:pt>
                <c:pt idx="148">
                  <c:v>30.530000686645511</c:v>
                </c:pt>
                <c:pt idx="149">
                  <c:v>30.719999313354489</c:v>
                </c:pt>
                <c:pt idx="150">
                  <c:v>30.809999465942379</c:v>
                </c:pt>
                <c:pt idx="151">
                  <c:v>31.139999389648441</c:v>
                </c:pt>
                <c:pt idx="152">
                  <c:v>30.969999313354489</c:v>
                </c:pt>
                <c:pt idx="153">
                  <c:v>32.029998779296882</c:v>
                </c:pt>
                <c:pt idx="154">
                  <c:v>31.510000228881839</c:v>
                </c:pt>
                <c:pt idx="155">
                  <c:v>31.360000610351559</c:v>
                </c:pt>
                <c:pt idx="156">
                  <c:v>31.719999313354489</c:v>
                </c:pt>
                <c:pt idx="157">
                  <c:v>32.709999084472663</c:v>
                </c:pt>
                <c:pt idx="158">
                  <c:v>33.689998626708977</c:v>
                </c:pt>
                <c:pt idx="159">
                  <c:v>33.029998779296882</c:v>
                </c:pt>
                <c:pt idx="160">
                  <c:v>33.130001068115227</c:v>
                </c:pt>
                <c:pt idx="161">
                  <c:v>33.930000305175781</c:v>
                </c:pt>
                <c:pt idx="162">
                  <c:v>34.889999389648438</c:v>
                </c:pt>
                <c:pt idx="163">
                  <c:v>36.290000915527337</c:v>
                </c:pt>
                <c:pt idx="164">
                  <c:v>36.150001525878913</c:v>
                </c:pt>
                <c:pt idx="165">
                  <c:v>35.930000305175781</c:v>
                </c:pt>
                <c:pt idx="166">
                  <c:v>36.279998779296882</c:v>
                </c:pt>
                <c:pt idx="167">
                  <c:v>36.290000915527337</c:v>
                </c:pt>
                <c:pt idx="168">
                  <c:v>36.310001373291023</c:v>
                </c:pt>
                <c:pt idx="169">
                  <c:v>36.709999084472663</c:v>
                </c:pt>
                <c:pt idx="170">
                  <c:v>37.520000457763672</c:v>
                </c:pt>
                <c:pt idx="171">
                  <c:v>38.349998474121087</c:v>
                </c:pt>
                <c:pt idx="172">
                  <c:v>38.560001373291023</c:v>
                </c:pt>
                <c:pt idx="173">
                  <c:v>39.880001068115227</c:v>
                </c:pt>
                <c:pt idx="174">
                  <c:v>41.290000915527337</c:v>
                </c:pt>
                <c:pt idx="175">
                  <c:v>40.979999542236328</c:v>
                </c:pt>
                <c:pt idx="176">
                  <c:v>39.520000457763672</c:v>
                </c:pt>
                <c:pt idx="177">
                  <c:v>39.150001525878913</c:v>
                </c:pt>
                <c:pt idx="178">
                  <c:v>39.790000915527337</c:v>
                </c:pt>
                <c:pt idx="179">
                  <c:v>38.990001678466797</c:v>
                </c:pt>
                <c:pt idx="180">
                  <c:v>39.409999847412109</c:v>
                </c:pt>
                <c:pt idx="181">
                  <c:v>39.150001525878913</c:v>
                </c:pt>
                <c:pt idx="182">
                  <c:v>38.729999542236328</c:v>
                </c:pt>
                <c:pt idx="183">
                  <c:v>38.900001525878913</c:v>
                </c:pt>
                <c:pt idx="184">
                  <c:v>39.689998626708977</c:v>
                </c:pt>
                <c:pt idx="185">
                  <c:v>39.619998931884773</c:v>
                </c:pt>
                <c:pt idx="186">
                  <c:v>39.630001068115227</c:v>
                </c:pt>
                <c:pt idx="187">
                  <c:v>38.930000305175781</c:v>
                </c:pt>
                <c:pt idx="188">
                  <c:v>39.439998626708977</c:v>
                </c:pt>
                <c:pt idx="189">
                  <c:v>39.470001220703118</c:v>
                </c:pt>
                <c:pt idx="190">
                  <c:v>42.590000152587891</c:v>
                </c:pt>
                <c:pt idx="191">
                  <c:v>41.150001525878913</c:v>
                </c:pt>
                <c:pt idx="192">
                  <c:v>42.349998474121087</c:v>
                </c:pt>
                <c:pt idx="193">
                  <c:v>42.770000457763672</c:v>
                </c:pt>
                <c:pt idx="194">
                  <c:v>42.299999237060547</c:v>
                </c:pt>
                <c:pt idx="195">
                  <c:v>42.830001831054688</c:v>
                </c:pt>
                <c:pt idx="196">
                  <c:v>44.150001525878913</c:v>
                </c:pt>
                <c:pt idx="197">
                  <c:v>45.459999084472663</c:v>
                </c:pt>
                <c:pt idx="198">
                  <c:v>46.540000915527337</c:v>
                </c:pt>
                <c:pt idx="199">
                  <c:v>46.630001068115227</c:v>
                </c:pt>
                <c:pt idx="200">
                  <c:v>46.180000305175781</c:v>
                </c:pt>
                <c:pt idx="201">
                  <c:v>45.520000457763672</c:v>
                </c:pt>
                <c:pt idx="202">
                  <c:v>45.860000610351563</c:v>
                </c:pt>
                <c:pt idx="203">
                  <c:v>49.099998474121087</c:v>
                </c:pt>
                <c:pt idx="204">
                  <c:v>48.599998474121087</c:v>
                </c:pt>
                <c:pt idx="205">
                  <c:v>48.389999389648438</c:v>
                </c:pt>
                <c:pt idx="206">
                  <c:v>48.25</c:v>
                </c:pt>
                <c:pt idx="207">
                  <c:v>47.830001831054688</c:v>
                </c:pt>
                <c:pt idx="208">
                  <c:v>48.970001220703118</c:v>
                </c:pt>
                <c:pt idx="209">
                  <c:v>48.169998168945313</c:v>
                </c:pt>
                <c:pt idx="210">
                  <c:v>48.75</c:v>
                </c:pt>
                <c:pt idx="211">
                  <c:v>48.209999084472663</c:v>
                </c:pt>
                <c:pt idx="212">
                  <c:v>48.549999237060547</c:v>
                </c:pt>
                <c:pt idx="213">
                  <c:v>49.770000457763672</c:v>
                </c:pt>
                <c:pt idx="214">
                  <c:v>50.930000305175781</c:v>
                </c:pt>
                <c:pt idx="215">
                  <c:v>51.049999237060547</c:v>
                </c:pt>
                <c:pt idx="216">
                  <c:v>51.430000305175781</c:v>
                </c:pt>
                <c:pt idx="217">
                  <c:v>51.709999084472663</c:v>
                </c:pt>
                <c:pt idx="218">
                  <c:v>50.349998474121087</c:v>
                </c:pt>
                <c:pt idx="219">
                  <c:v>49.259998321533203</c:v>
                </c:pt>
                <c:pt idx="220">
                  <c:v>50.529998779296882</c:v>
                </c:pt>
                <c:pt idx="221">
                  <c:v>47.509998321533203</c:v>
                </c:pt>
                <c:pt idx="222">
                  <c:v>48.779998779296882</c:v>
                </c:pt>
                <c:pt idx="223">
                  <c:v>47</c:v>
                </c:pt>
                <c:pt idx="224">
                  <c:v>48.020000457763672</c:v>
                </c:pt>
                <c:pt idx="225">
                  <c:v>49.450000762939453</c:v>
                </c:pt>
                <c:pt idx="226">
                  <c:v>49.840000152587891</c:v>
                </c:pt>
                <c:pt idx="227">
                  <c:v>49.319999694824219</c:v>
                </c:pt>
                <c:pt idx="228">
                  <c:v>49.729999542236328</c:v>
                </c:pt>
                <c:pt idx="229">
                  <c:v>52.259998321533203</c:v>
                </c:pt>
                <c:pt idx="230">
                  <c:v>53.799999237060547</c:v>
                </c:pt>
                <c:pt idx="231">
                  <c:v>53.889999389648438</c:v>
                </c:pt>
                <c:pt idx="232">
                  <c:v>54.529998779296882</c:v>
                </c:pt>
                <c:pt idx="233">
                  <c:v>55.310001373291023</c:v>
                </c:pt>
                <c:pt idx="234">
                  <c:v>56.889999389648438</c:v>
                </c:pt>
                <c:pt idx="235">
                  <c:v>58.900001525878913</c:v>
                </c:pt>
                <c:pt idx="236">
                  <c:v>57.270000457763672</c:v>
                </c:pt>
                <c:pt idx="237">
                  <c:v>53.279998779296882</c:v>
                </c:pt>
                <c:pt idx="238">
                  <c:v>49.119998931884773</c:v>
                </c:pt>
                <c:pt idx="239">
                  <c:v>47.569999694824219</c:v>
                </c:pt>
                <c:pt idx="240">
                  <c:v>47.490001678466797</c:v>
                </c:pt>
                <c:pt idx="241">
                  <c:v>44.009998321533203</c:v>
                </c:pt>
                <c:pt idx="242">
                  <c:v>45.479999542236328</c:v>
                </c:pt>
                <c:pt idx="243">
                  <c:v>47.459999084472663</c:v>
                </c:pt>
                <c:pt idx="244">
                  <c:v>46.75</c:v>
                </c:pt>
                <c:pt idx="245">
                  <c:v>50.110000610351563</c:v>
                </c:pt>
                <c:pt idx="246">
                  <c:v>48.110000610351563</c:v>
                </c:pt>
                <c:pt idx="247">
                  <c:v>48.590000152587891</c:v>
                </c:pt>
                <c:pt idx="248">
                  <c:v>43.270000457763672</c:v>
                </c:pt>
                <c:pt idx="249">
                  <c:v>45.380001068115227</c:v>
                </c:pt>
                <c:pt idx="250">
                  <c:v>45.700000762939453</c:v>
                </c:pt>
                <c:pt idx="251">
                  <c:v>39.009998321533203</c:v>
                </c:pt>
                <c:pt idx="252">
                  <c:v>43.900001525878913</c:v>
                </c:pt>
                <c:pt idx="253">
                  <c:v>38.709999084472663</c:v>
                </c:pt>
                <c:pt idx="254">
                  <c:v>41.880001068115227</c:v>
                </c:pt>
                <c:pt idx="255">
                  <c:v>39.119998931884773</c:v>
                </c:pt>
                <c:pt idx="256">
                  <c:v>39.819999694824219</c:v>
                </c:pt>
                <c:pt idx="257">
                  <c:v>39.610000610351563</c:v>
                </c:pt>
                <c:pt idx="258">
                  <c:v>41.639999389648438</c:v>
                </c:pt>
                <c:pt idx="259">
                  <c:v>46.220001220703118</c:v>
                </c:pt>
                <c:pt idx="260">
                  <c:v>44.630001068115227</c:v>
                </c:pt>
                <c:pt idx="261">
                  <c:v>47.5</c:v>
                </c:pt>
                <c:pt idx="262">
                  <c:v>46.580001831054688</c:v>
                </c:pt>
                <c:pt idx="263">
                  <c:v>47.860000610351563</c:v>
                </c:pt>
                <c:pt idx="264">
                  <c:v>45.479999542236328</c:v>
                </c:pt>
                <c:pt idx="265">
                  <c:v>43.659999847412109</c:v>
                </c:pt>
                <c:pt idx="266">
                  <c:v>44.490001678466797</c:v>
                </c:pt>
                <c:pt idx="267">
                  <c:v>42.590000152587891</c:v>
                </c:pt>
                <c:pt idx="268">
                  <c:v>47.520000457763672</c:v>
                </c:pt>
                <c:pt idx="269">
                  <c:v>47.560001373291023</c:v>
                </c:pt>
                <c:pt idx="270">
                  <c:v>48.790000915527337</c:v>
                </c:pt>
                <c:pt idx="271">
                  <c:v>48.380001068115227</c:v>
                </c:pt>
                <c:pt idx="272">
                  <c:v>50.939998626708977</c:v>
                </c:pt>
                <c:pt idx="273">
                  <c:v>54.930000305175781</c:v>
                </c:pt>
                <c:pt idx="274">
                  <c:v>54.990001678466797</c:v>
                </c:pt>
                <c:pt idx="275">
                  <c:v>56.950000762939453</c:v>
                </c:pt>
                <c:pt idx="276">
                  <c:v>56.599998474121087</c:v>
                </c:pt>
                <c:pt idx="277">
                  <c:v>56.970001220703118</c:v>
                </c:pt>
                <c:pt idx="278">
                  <c:v>52.919998168945313</c:v>
                </c:pt>
                <c:pt idx="279">
                  <c:v>55.919998168945313</c:v>
                </c:pt>
                <c:pt idx="280">
                  <c:v>55.900001525878913</c:v>
                </c:pt>
                <c:pt idx="281">
                  <c:v>56.180000305175781</c:v>
                </c:pt>
                <c:pt idx="282">
                  <c:v>56.490001678466797</c:v>
                </c:pt>
                <c:pt idx="283">
                  <c:v>55.509998321533203</c:v>
                </c:pt>
                <c:pt idx="284">
                  <c:v>53.659999847412109</c:v>
                </c:pt>
                <c:pt idx="285">
                  <c:v>52.389999389648438</c:v>
                </c:pt>
                <c:pt idx="286">
                  <c:v>49.880001068115227</c:v>
                </c:pt>
                <c:pt idx="287">
                  <c:v>52.560001373291023</c:v>
                </c:pt>
                <c:pt idx="288">
                  <c:v>52.189998626708977</c:v>
                </c:pt>
                <c:pt idx="289">
                  <c:v>52.159999847412109</c:v>
                </c:pt>
                <c:pt idx="290">
                  <c:v>51.950000762939453</c:v>
                </c:pt>
                <c:pt idx="291">
                  <c:v>53.189998626708977</c:v>
                </c:pt>
                <c:pt idx="292">
                  <c:v>55.740001678466797</c:v>
                </c:pt>
                <c:pt idx="293">
                  <c:v>53.759998321533203</c:v>
                </c:pt>
                <c:pt idx="294">
                  <c:v>52.180000305175781</c:v>
                </c:pt>
                <c:pt idx="295">
                  <c:v>54.509998321533203</c:v>
                </c:pt>
                <c:pt idx="296">
                  <c:v>54.200000762939453</c:v>
                </c:pt>
                <c:pt idx="297">
                  <c:v>54.590000152587891</c:v>
                </c:pt>
                <c:pt idx="298">
                  <c:v>55.470001220703118</c:v>
                </c:pt>
                <c:pt idx="299">
                  <c:v>56.389999389648438</c:v>
                </c:pt>
                <c:pt idx="300">
                  <c:v>54.650001525878913</c:v>
                </c:pt>
                <c:pt idx="301">
                  <c:v>55.169998168945313</c:v>
                </c:pt>
                <c:pt idx="302">
                  <c:v>53.189998626708977</c:v>
                </c:pt>
                <c:pt idx="303">
                  <c:v>52.740001678466797</c:v>
                </c:pt>
                <c:pt idx="304">
                  <c:v>51.740001678466797</c:v>
                </c:pt>
                <c:pt idx="305">
                  <c:v>53.799999237060547</c:v>
                </c:pt>
                <c:pt idx="306">
                  <c:v>53.630001068115227</c:v>
                </c:pt>
                <c:pt idx="307">
                  <c:v>53.540000915527337</c:v>
                </c:pt>
                <c:pt idx="308">
                  <c:v>52.729999542236328</c:v>
                </c:pt>
                <c:pt idx="309">
                  <c:v>52.630001068115227</c:v>
                </c:pt>
                <c:pt idx="310">
                  <c:v>53.099998474121087</c:v>
                </c:pt>
                <c:pt idx="311">
                  <c:v>52.970001220703118</c:v>
                </c:pt>
                <c:pt idx="312">
                  <c:v>56.389999389648438</c:v>
                </c:pt>
                <c:pt idx="313">
                  <c:v>57.439998626708977</c:v>
                </c:pt>
                <c:pt idx="314">
                  <c:v>52.830001831054688</c:v>
                </c:pt>
                <c:pt idx="315">
                  <c:v>53.5</c:v>
                </c:pt>
                <c:pt idx="316">
                  <c:v>54.680000305175781</c:v>
                </c:pt>
                <c:pt idx="317">
                  <c:v>54.459999084472663</c:v>
                </c:pt>
                <c:pt idx="318">
                  <c:v>54.549999237060547</c:v>
                </c:pt>
                <c:pt idx="319">
                  <c:v>54.040000915527337</c:v>
                </c:pt>
                <c:pt idx="320">
                  <c:v>54.229999542236328</c:v>
                </c:pt>
                <c:pt idx="321">
                  <c:v>54.759998321533203</c:v>
                </c:pt>
                <c:pt idx="322">
                  <c:v>53.990001678466797</c:v>
                </c:pt>
                <c:pt idx="323">
                  <c:v>52.389999389648438</c:v>
                </c:pt>
                <c:pt idx="324">
                  <c:v>51.930000305175781</c:v>
                </c:pt>
                <c:pt idx="325">
                  <c:v>50.099998474121087</c:v>
                </c:pt>
                <c:pt idx="326">
                  <c:v>50.279998779296882</c:v>
                </c:pt>
                <c:pt idx="327">
                  <c:v>52.610000610351563</c:v>
                </c:pt>
                <c:pt idx="328">
                  <c:v>52.580001831054688</c:v>
                </c:pt>
                <c:pt idx="329">
                  <c:v>52.340000152587891</c:v>
                </c:pt>
                <c:pt idx="330">
                  <c:v>53.400001525878913</c:v>
                </c:pt>
                <c:pt idx="331">
                  <c:v>52.930000305175781</c:v>
                </c:pt>
                <c:pt idx="332">
                  <c:v>53.430000305175781</c:v>
                </c:pt>
                <c:pt idx="333">
                  <c:v>57.259998321533203</c:v>
                </c:pt>
                <c:pt idx="334">
                  <c:v>55.880001068115227</c:v>
                </c:pt>
                <c:pt idx="335">
                  <c:v>53.590000152587891</c:v>
                </c:pt>
                <c:pt idx="336">
                  <c:v>54.720001220703118</c:v>
                </c:pt>
                <c:pt idx="337">
                  <c:v>55.340000152587891</c:v>
                </c:pt>
                <c:pt idx="338">
                  <c:v>54.919998168945313</c:v>
                </c:pt>
                <c:pt idx="339">
                  <c:v>55.040000915527337</c:v>
                </c:pt>
                <c:pt idx="340">
                  <c:v>57.459999084472663</c:v>
                </c:pt>
                <c:pt idx="341">
                  <c:v>57</c:v>
                </c:pt>
                <c:pt idx="342">
                  <c:v>61.790000915527337</c:v>
                </c:pt>
                <c:pt idx="343">
                  <c:v>59.569999694824219</c:v>
                </c:pt>
                <c:pt idx="344">
                  <c:v>69.400001525878906</c:v>
                </c:pt>
                <c:pt idx="345">
                  <c:v>68.970001220703125</c:v>
                </c:pt>
                <c:pt idx="346">
                  <c:v>67.610000610351563</c:v>
                </c:pt>
                <c:pt idx="347">
                  <c:v>76.089996337890625</c:v>
                </c:pt>
                <c:pt idx="348">
                  <c:v>78.199996948242188</c:v>
                </c:pt>
                <c:pt idx="349">
                  <c:v>77.430000305175781</c:v>
                </c:pt>
                <c:pt idx="350">
                  <c:v>77.669998168945313</c:v>
                </c:pt>
                <c:pt idx="351">
                  <c:v>85.040000915527344</c:v>
                </c:pt>
                <c:pt idx="352">
                  <c:v>85.30999755859375</c:v>
                </c:pt>
                <c:pt idx="353">
                  <c:v>86.709999084472656</c:v>
                </c:pt>
                <c:pt idx="354">
                  <c:v>84.849998474121094</c:v>
                </c:pt>
                <c:pt idx="355">
                  <c:v>82.239997863769531</c:v>
                </c:pt>
                <c:pt idx="356">
                  <c:v>76.879997253417969</c:v>
                </c:pt>
                <c:pt idx="357">
                  <c:v>82.610000610351563</c:v>
                </c:pt>
                <c:pt idx="358">
                  <c:v>81.839996337890625</c:v>
                </c:pt>
                <c:pt idx="359">
                  <c:v>81.300003051757813</c:v>
                </c:pt>
                <c:pt idx="360">
                  <c:v>82.419998168945313</c:v>
                </c:pt>
                <c:pt idx="361">
                  <c:v>81.660003662109375</c:v>
                </c:pt>
                <c:pt idx="362">
                  <c:v>81.089996337890625</c:v>
                </c:pt>
                <c:pt idx="363">
                  <c:v>82.769996643066406</c:v>
                </c:pt>
                <c:pt idx="364">
                  <c:v>83.80999755859375</c:v>
                </c:pt>
                <c:pt idx="365">
                  <c:v>83.080001831054688</c:v>
                </c:pt>
                <c:pt idx="366">
                  <c:v>86.349998474121094</c:v>
                </c:pt>
                <c:pt idx="367">
                  <c:v>86.019996643066406</c:v>
                </c:pt>
                <c:pt idx="368">
                  <c:v>83.800003051757813</c:v>
                </c:pt>
                <c:pt idx="369">
                  <c:v>85.550003051757813</c:v>
                </c:pt>
                <c:pt idx="370">
                  <c:v>90.819999694824219</c:v>
                </c:pt>
                <c:pt idx="371">
                  <c:v>92.180000305175781</c:v>
                </c:pt>
                <c:pt idx="372">
                  <c:v>90.220001220703125</c:v>
                </c:pt>
                <c:pt idx="373">
                  <c:v>82.540000915527344</c:v>
                </c:pt>
                <c:pt idx="374">
                  <c:v>82.010002136230469</c:v>
                </c:pt>
                <c:pt idx="375">
                  <c:v>78.69000244140625</c:v>
                </c:pt>
                <c:pt idx="376">
                  <c:v>81.910003662109375</c:v>
                </c:pt>
                <c:pt idx="377">
                  <c:v>78.980003356933594</c:v>
                </c:pt>
                <c:pt idx="378">
                  <c:v>76.339996337890625</c:v>
                </c:pt>
                <c:pt idx="379">
                  <c:v>77.900001525878906</c:v>
                </c:pt>
                <c:pt idx="380">
                  <c:v>78.930000305175781</c:v>
                </c:pt>
                <c:pt idx="381">
                  <c:v>76.660003662109375</c:v>
                </c:pt>
                <c:pt idx="382">
                  <c:v>76.550003051757813</c:v>
                </c:pt>
                <c:pt idx="383">
                  <c:v>74.930000305175781</c:v>
                </c:pt>
                <c:pt idx="384">
                  <c:v>77.94000244140625</c:v>
                </c:pt>
                <c:pt idx="385">
                  <c:v>77.699996948242188</c:v>
                </c:pt>
                <c:pt idx="386">
                  <c:v>74.730003356933594</c:v>
                </c:pt>
                <c:pt idx="387">
                  <c:v>75.819999694824219</c:v>
                </c:pt>
                <c:pt idx="388">
                  <c:v>78.05999755859375</c:v>
                </c:pt>
                <c:pt idx="389">
                  <c:v>79.480003356933594</c:v>
                </c:pt>
                <c:pt idx="390">
                  <c:v>81.769996643066406</c:v>
                </c:pt>
                <c:pt idx="391">
                  <c:v>81.989997863769531</c:v>
                </c:pt>
                <c:pt idx="392">
                  <c:v>84.860000610351563</c:v>
                </c:pt>
                <c:pt idx="393">
                  <c:v>81.800003051757813</c:v>
                </c:pt>
                <c:pt idx="394">
                  <c:v>86.150001525878906</c:v>
                </c:pt>
                <c:pt idx="395">
                  <c:v>84.480003356933594</c:v>
                </c:pt>
                <c:pt idx="396">
                  <c:v>86.69000244140625</c:v>
                </c:pt>
                <c:pt idx="397">
                  <c:v>86.510002136230469</c:v>
                </c:pt>
                <c:pt idx="398">
                  <c:v>83.099998474121094</c:v>
                </c:pt>
                <c:pt idx="399">
                  <c:v>84.290000915527344</c:v>
                </c:pt>
                <c:pt idx="400">
                  <c:v>85.279998779296875</c:v>
                </c:pt>
                <c:pt idx="401">
                  <c:v>84.209999084472656</c:v>
                </c:pt>
                <c:pt idx="402">
                  <c:v>83.129997253417969</c:v>
                </c:pt>
                <c:pt idx="403">
                  <c:v>83.169998168945313</c:v>
                </c:pt>
                <c:pt idx="404">
                  <c:v>82</c:v>
                </c:pt>
                <c:pt idx="405">
                  <c:v>81.55999755859375</c:v>
                </c:pt>
                <c:pt idx="406">
                  <c:v>79.199996948242188</c:v>
                </c:pt>
                <c:pt idx="407">
                  <c:v>79.419998168945313</c:v>
                </c:pt>
                <c:pt idx="408">
                  <c:v>81.959999084472656</c:v>
                </c:pt>
                <c:pt idx="409">
                  <c:v>82.230003356933594</c:v>
                </c:pt>
                <c:pt idx="410">
                  <c:v>78.879997253417969</c:v>
                </c:pt>
                <c:pt idx="411">
                  <c:v>76.400001525878906</c:v>
                </c:pt>
                <c:pt idx="412">
                  <c:v>78.019996643066406</c:v>
                </c:pt>
                <c:pt idx="413">
                  <c:v>75.290000915527344</c:v>
                </c:pt>
                <c:pt idx="414">
                  <c:v>74.699996948242188</c:v>
                </c:pt>
                <c:pt idx="415">
                  <c:v>76.580001831054688</c:v>
                </c:pt>
                <c:pt idx="416">
                  <c:v>81.349998474121094</c:v>
                </c:pt>
                <c:pt idx="417">
                  <c:v>83</c:v>
                </c:pt>
                <c:pt idx="418">
                  <c:v>85.879997253417969</c:v>
                </c:pt>
                <c:pt idx="419">
                  <c:v>83.120002746582031</c:v>
                </c:pt>
                <c:pt idx="420">
                  <c:v>77.989997863769531</c:v>
                </c:pt>
                <c:pt idx="421">
                  <c:v>81.279998779296875</c:v>
                </c:pt>
                <c:pt idx="422">
                  <c:v>81.839996337890625</c:v>
                </c:pt>
                <c:pt idx="423">
                  <c:v>81.430000305175781</c:v>
                </c:pt>
                <c:pt idx="424">
                  <c:v>83.730003356933594</c:v>
                </c:pt>
                <c:pt idx="425">
                  <c:v>83.360000610351563</c:v>
                </c:pt>
                <c:pt idx="426">
                  <c:v>82.540000915527344</c:v>
                </c:pt>
                <c:pt idx="427">
                  <c:v>85.540000915527344</c:v>
                </c:pt>
                <c:pt idx="428">
                  <c:v>84.639999389648438</c:v>
                </c:pt>
                <c:pt idx="429">
                  <c:v>85.30999755859375</c:v>
                </c:pt>
                <c:pt idx="430">
                  <c:v>85.069999694824219</c:v>
                </c:pt>
                <c:pt idx="431">
                  <c:v>86.709999084472656</c:v>
                </c:pt>
                <c:pt idx="432">
                  <c:v>87.19000244140625</c:v>
                </c:pt>
                <c:pt idx="433">
                  <c:v>92.660003662109375</c:v>
                </c:pt>
                <c:pt idx="434">
                  <c:v>92.629997253417969</c:v>
                </c:pt>
                <c:pt idx="435">
                  <c:v>93.739997863769531</c:v>
                </c:pt>
                <c:pt idx="436">
                  <c:v>92.30999755859375</c:v>
                </c:pt>
                <c:pt idx="437">
                  <c:v>94.040000915527344</c:v>
                </c:pt>
                <c:pt idx="438">
                  <c:v>94.069999694824219</c:v>
                </c:pt>
                <c:pt idx="439">
                  <c:v>92.919998168945313</c:v>
                </c:pt>
                <c:pt idx="440">
                  <c:v>89.830001831054688</c:v>
                </c:pt>
                <c:pt idx="441">
                  <c:v>91.660003662109375</c:v>
                </c:pt>
                <c:pt idx="442">
                  <c:v>91.650001525878906</c:v>
                </c:pt>
                <c:pt idx="443">
                  <c:v>94.779998779296875</c:v>
                </c:pt>
                <c:pt idx="444">
                  <c:v>97.120002746582031</c:v>
                </c:pt>
                <c:pt idx="445">
                  <c:v>96.849998474121094</c:v>
                </c:pt>
                <c:pt idx="446">
                  <c:v>96.839996337890625</c:v>
                </c:pt>
                <c:pt idx="447">
                  <c:v>95.919998168945313</c:v>
                </c:pt>
                <c:pt idx="448">
                  <c:v>93.230003356933594</c:v>
                </c:pt>
                <c:pt idx="449">
                  <c:v>93.160003662109375</c:v>
                </c:pt>
                <c:pt idx="450">
                  <c:v>91.550003051757813</c:v>
                </c:pt>
                <c:pt idx="451">
                  <c:v>91.80999755859375</c:v>
                </c:pt>
                <c:pt idx="452">
                  <c:v>91.599998474121094</c:v>
                </c:pt>
                <c:pt idx="453">
                  <c:v>90.620002746582031</c:v>
                </c:pt>
                <c:pt idx="454">
                  <c:v>92.290000915527344</c:v>
                </c:pt>
                <c:pt idx="455">
                  <c:v>91.709999084472656</c:v>
                </c:pt>
                <c:pt idx="456">
                  <c:v>92.300003051757813</c:v>
                </c:pt>
                <c:pt idx="457">
                  <c:v>92.769996643066406</c:v>
                </c:pt>
                <c:pt idx="458">
                  <c:v>90.330001831054688</c:v>
                </c:pt>
                <c:pt idx="459">
                  <c:v>95.160003662109375</c:v>
                </c:pt>
                <c:pt idx="460">
                  <c:v>94.580001831054688</c:v>
                </c:pt>
                <c:pt idx="461">
                  <c:v>97.25</c:v>
                </c:pt>
                <c:pt idx="462">
                  <c:v>95.360000610351563</c:v>
                </c:pt>
                <c:pt idx="463">
                  <c:v>91.779998779296875</c:v>
                </c:pt>
                <c:pt idx="464">
                  <c:v>90.790000915527344</c:v>
                </c:pt>
                <c:pt idx="465">
                  <c:v>88.209999084472656</c:v>
                </c:pt>
                <c:pt idx="466">
                  <c:v>89.449996948242188</c:v>
                </c:pt>
                <c:pt idx="467">
                  <c:v>88.75</c:v>
                </c:pt>
                <c:pt idx="468">
                  <c:v>91.529998779296875</c:v>
                </c:pt>
                <c:pt idx="469">
                  <c:v>92.790000915527344</c:v>
                </c:pt>
                <c:pt idx="470">
                  <c:v>94.129997253417969</c:v>
                </c:pt>
                <c:pt idx="471">
                  <c:v>94.709999084472656</c:v>
                </c:pt>
                <c:pt idx="472">
                  <c:v>88.839996337890625</c:v>
                </c:pt>
                <c:pt idx="473">
                  <c:v>87.519996643066406</c:v>
                </c:pt>
                <c:pt idx="474">
                  <c:v>85.639999389648438</c:v>
                </c:pt>
                <c:pt idx="475">
                  <c:v>87.660003662109375</c:v>
                </c:pt>
                <c:pt idx="476">
                  <c:v>88.860000610351563</c:v>
                </c:pt>
                <c:pt idx="477">
                  <c:v>87.889999389648438</c:v>
                </c:pt>
                <c:pt idx="478">
                  <c:v>87.839996337890625</c:v>
                </c:pt>
                <c:pt idx="479">
                  <c:v>87.900001525878906</c:v>
                </c:pt>
                <c:pt idx="480">
                  <c:v>91.470001220703125</c:v>
                </c:pt>
                <c:pt idx="481">
                  <c:v>90.910003662109375</c:v>
                </c:pt>
                <c:pt idx="482">
                  <c:v>92.349998474121094</c:v>
                </c:pt>
                <c:pt idx="483">
                  <c:v>92.660003662109375</c:v>
                </c:pt>
                <c:pt idx="484">
                  <c:v>93.769996643066406</c:v>
                </c:pt>
                <c:pt idx="485">
                  <c:v>91.459999084472656</c:v>
                </c:pt>
                <c:pt idx="486">
                  <c:v>89.94000244140625</c:v>
                </c:pt>
                <c:pt idx="487">
                  <c:v>88.639999389648438</c:v>
                </c:pt>
                <c:pt idx="488">
                  <c:v>89.580001831054688</c:v>
                </c:pt>
                <c:pt idx="489">
                  <c:v>85.370002746582031</c:v>
                </c:pt>
                <c:pt idx="490">
                  <c:v>84.739997863769531</c:v>
                </c:pt>
                <c:pt idx="491">
                  <c:v>86.94000244140625</c:v>
                </c:pt>
                <c:pt idx="492">
                  <c:v>82.419998168945313</c:v>
                </c:pt>
                <c:pt idx="493">
                  <c:v>84.510002136230469</c:v>
                </c:pt>
                <c:pt idx="494">
                  <c:v>86.389999389648438</c:v>
                </c:pt>
                <c:pt idx="495">
                  <c:v>84.129997253417969</c:v>
                </c:pt>
                <c:pt idx="496">
                  <c:v>80.860000610351563</c:v>
                </c:pt>
                <c:pt idx="497">
                  <c:v>77.75</c:v>
                </c:pt>
                <c:pt idx="498">
                  <c:v>78.519996643066406</c:v>
                </c:pt>
                <c:pt idx="499">
                  <c:v>73.959999084472656</c:v>
                </c:pt>
                <c:pt idx="500">
                  <c:v>78.529998779296875</c:v>
                </c:pt>
                <c:pt idx="501">
                  <c:v>77.519996643066406</c:v>
                </c:pt>
                <c:pt idx="502">
                  <c:v>81.230003356933594</c:v>
                </c:pt>
                <c:pt idx="503">
                  <c:v>81.050003051757813</c:v>
                </c:pt>
                <c:pt idx="504">
                  <c:v>82.5</c:v>
                </c:pt>
                <c:pt idx="505">
                  <c:v>82.75</c:v>
                </c:pt>
                <c:pt idx="506">
                  <c:v>82.629997253417969</c:v>
                </c:pt>
                <c:pt idx="507">
                  <c:v>78.120002746582031</c:v>
                </c:pt>
                <c:pt idx="508">
                  <c:v>79.05999755859375</c:v>
                </c:pt>
                <c:pt idx="509">
                  <c:v>80.300003051757813</c:v>
                </c:pt>
                <c:pt idx="510">
                  <c:v>78.379997253417969</c:v>
                </c:pt>
                <c:pt idx="511">
                  <c:v>76.480003356933594</c:v>
                </c:pt>
                <c:pt idx="512">
                  <c:v>76.220001220703125</c:v>
                </c:pt>
                <c:pt idx="513">
                  <c:v>77.410003662109375</c:v>
                </c:pt>
                <c:pt idx="514">
                  <c:v>77.139999389648438</c:v>
                </c:pt>
                <c:pt idx="515">
                  <c:v>76</c:v>
                </c:pt>
                <c:pt idx="516">
                  <c:v>78.5</c:v>
                </c:pt>
                <c:pt idx="517">
                  <c:v>81.089996337890625</c:v>
                </c:pt>
                <c:pt idx="518">
                  <c:v>81.430000305175781</c:v>
                </c:pt>
                <c:pt idx="519">
                  <c:v>81.44000244140625</c:v>
                </c:pt>
                <c:pt idx="520">
                  <c:v>82.199996948242188</c:v>
                </c:pt>
                <c:pt idx="521">
                  <c:v>83.349998474121094</c:v>
                </c:pt>
                <c:pt idx="522">
                  <c:v>82.760002136230469</c:v>
                </c:pt>
                <c:pt idx="523">
                  <c:v>78.580001831054688</c:v>
                </c:pt>
                <c:pt idx="524">
                  <c:v>80.19000244140625</c:v>
                </c:pt>
                <c:pt idx="525">
                  <c:v>78.550003051757813</c:v>
                </c:pt>
                <c:pt idx="526">
                  <c:v>83.010002136230469</c:v>
                </c:pt>
                <c:pt idx="527">
                  <c:v>82.150001525878906</c:v>
                </c:pt>
                <c:pt idx="528">
                  <c:v>81.110000610351563</c:v>
                </c:pt>
                <c:pt idx="529">
                  <c:v>79.269996643066406</c:v>
                </c:pt>
                <c:pt idx="530">
                  <c:v>81.610000610351563</c:v>
                </c:pt>
                <c:pt idx="531">
                  <c:v>79.05999755859375</c:v>
                </c:pt>
                <c:pt idx="532">
                  <c:v>82.760002136230469</c:v>
                </c:pt>
                <c:pt idx="533">
                  <c:v>85.410003662109375</c:v>
                </c:pt>
                <c:pt idx="534">
                  <c:v>85.209999084472656</c:v>
                </c:pt>
                <c:pt idx="535">
                  <c:v>84.019996643066406</c:v>
                </c:pt>
                <c:pt idx="536">
                  <c:v>83.910003662109375</c:v>
                </c:pt>
                <c:pt idx="537">
                  <c:v>81.620002746582031</c:v>
                </c:pt>
                <c:pt idx="538">
                  <c:v>78.550003051757813</c:v>
                </c:pt>
                <c:pt idx="539">
                  <c:v>78.610000610351563</c:v>
                </c:pt>
                <c:pt idx="540">
                  <c:v>77.830001831054688</c:v>
                </c:pt>
                <c:pt idx="541">
                  <c:v>77.889999389648438</c:v>
                </c:pt>
                <c:pt idx="542">
                  <c:v>78.80999755859375</c:v>
                </c:pt>
                <c:pt idx="543">
                  <c:v>75.989997863769531</c:v>
                </c:pt>
                <c:pt idx="544">
                  <c:v>76.830001831054688</c:v>
                </c:pt>
                <c:pt idx="545">
                  <c:v>74.639999389648438</c:v>
                </c:pt>
                <c:pt idx="546">
                  <c:v>73.089996337890625</c:v>
                </c:pt>
                <c:pt idx="547">
                  <c:v>74.589996337890625</c:v>
                </c:pt>
                <c:pt idx="548">
                  <c:v>74.650001525878906</c:v>
                </c:pt>
                <c:pt idx="549">
                  <c:v>74.44000244140625</c:v>
                </c:pt>
                <c:pt idx="550">
                  <c:v>76.230003356933594</c:v>
                </c:pt>
                <c:pt idx="551">
                  <c:v>78.05999755859375</c:v>
                </c:pt>
                <c:pt idx="552">
                  <c:v>77.169998168945313</c:v>
                </c:pt>
                <c:pt idx="553">
                  <c:v>77.44000244140625</c:v>
                </c:pt>
                <c:pt idx="554">
                  <c:v>77.860000610351563</c:v>
                </c:pt>
                <c:pt idx="555">
                  <c:v>78.339996337890625</c:v>
                </c:pt>
                <c:pt idx="556">
                  <c:v>78.419998168945313</c:v>
                </c:pt>
                <c:pt idx="557">
                  <c:v>80.080001831054688</c:v>
                </c:pt>
                <c:pt idx="558">
                  <c:v>80.80999755859375</c:v>
                </c:pt>
                <c:pt idx="559">
                  <c:v>81.970001220703125</c:v>
                </c:pt>
                <c:pt idx="560">
                  <c:v>80.279998779296875</c:v>
                </c:pt>
                <c:pt idx="561">
                  <c:v>81.580001831054688</c:v>
                </c:pt>
                <c:pt idx="562">
                  <c:v>81.349998474121094</c:v>
                </c:pt>
                <c:pt idx="563">
                  <c:v>80.889999389648438</c:v>
                </c:pt>
                <c:pt idx="564">
                  <c:v>79.959999084472656</c:v>
                </c:pt>
                <c:pt idx="565">
                  <c:v>81.55999755859375</c:v>
                </c:pt>
                <c:pt idx="566">
                  <c:v>81.30999755859375</c:v>
                </c:pt>
                <c:pt idx="567">
                  <c:v>81.550003051757813</c:v>
                </c:pt>
                <c:pt idx="568">
                  <c:v>80.470001220703125</c:v>
                </c:pt>
                <c:pt idx="569">
                  <c:v>80.110000610351563</c:v>
                </c:pt>
                <c:pt idx="570">
                  <c:v>84.55999755859375</c:v>
                </c:pt>
                <c:pt idx="571">
                  <c:v>84.650001525878906</c:v>
                </c:pt>
                <c:pt idx="572">
                  <c:v>82.589996337890625</c:v>
                </c:pt>
                <c:pt idx="573">
                  <c:v>83.580001831054688</c:v>
                </c:pt>
                <c:pt idx="574">
                  <c:v>83.819999694824219</c:v>
                </c:pt>
                <c:pt idx="575">
                  <c:v>86.099998474121094</c:v>
                </c:pt>
                <c:pt idx="576">
                  <c:v>85.620002746582031</c:v>
                </c:pt>
                <c:pt idx="577">
                  <c:v>87.080001831054688</c:v>
                </c:pt>
                <c:pt idx="578">
                  <c:v>89.519996643066406</c:v>
                </c:pt>
                <c:pt idx="579">
                  <c:v>93.930000305175781</c:v>
                </c:pt>
                <c:pt idx="580">
                  <c:v>93.30999755859375</c:v>
                </c:pt>
                <c:pt idx="581">
                  <c:v>94.699996948242188</c:v>
                </c:pt>
                <c:pt idx="582">
                  <c:v>94.470001220703125</c:v>
                </c:pt>
                <c:pt idx="583">
                  <c:v>90.540000915527344</c:v>
                </c:pt>
                <c:pt idx="584">
                  <c:v>89.739997863769531</c:v>
                </c:pt>
                <c:pt idx="585">
                  <c:v>90.900001525878906</c:v>
                </c:pt>
                <c:pt idx="586">
                  <c:v>90.80999755859375</c:v>
                </c:pt>
                <c:pt idx="587">
                  <c:v>90.260002136230469</c:v>
                </c:pt>
                <c:pt idx="588">
                  <c:v>89.050003051757813</c:v>
                </c:pt>
                <c:pt idx="589">
                  <c:v>86.930000305175781</c:v>
                </c:pt>
                <c:pt idx="590">
                  <c:v>85.889999389648438</c:v>
                </c:pt>
                <c:pt idx="591">
                  <c:v>86.580001831054688</c:v>
                </c:pt>
                <c:pt idx="592">
                  <c:v>87.110000610351563</c:v>
                </c:pt>
                <c:pt idx="593">
                  <c:v>89.410003662109375</c:v>
                </c:pt>
                <c:pt idx="594">
                  <c:v>91.209999084472656</c:v>
                </c:pt>
                <c:pt idx="595">
                  <c:v>92.150001525878906</c:v>
                </c:pt>
                <c:pt idx="596">
                  <c:v>91.819999694824219</c:v>
                </c:pt>
                <c:pt idx="597">
                  <c:v>91.029998779296875</c:v>
                </c:pt>
                <c:pt idx="598">
                  <c:v>97.930000305175781</c:v>
                </c:pt>
                <c:pt idx="599">
                  <c:v>102.9499969482422</c:v>
                </c:pt>
                <c:pt idx="600">
                  <c:v>106.19000244140619</c:v>
                </c:pt>
                <c:pt idx="601">
                  <c:v>108.629997253418</c:v>
                </c:pt>
                <c:pt idx="602">
                  <c:v>112.55999755859381</c:v>
                </c:pt>
                <c:pt idx="603">
                  <c:v>118.76999664306641</c:v>
                </c:pt>
                <c:pt idx="604">
                  <c:v>112.34999847412109</c:v>
                </c:pt>
                <c:pt idx="605">
                  <c:v>110.11000061035161</c:v>
                </c:pt>
                <c:pt idx="606">
                  <c:v>107.5800018310547</c:v>
                </c:pt>
                <c:pt idx="607">
                  <c:v>106.48000335693359</c:v>
                </c:pt>
                <c:pt idx="608">
                  <c:v>107.6800003051758</c:v>
                </c:pt>
                <c:pt idx="609">
                  <c:v>106.5</c:v>
                </c:pt>
                <c:pt idx="610">
                  <c:v>110.5500030517578</c:v>
                </c:pt>
                <c:pt idx="611">
                  <c:v>107.48000335693359</c:v>
                </c:pt>
                <c:pt idx="612">
                  <c:v>107.55999755859381</c:v>
                </c:pt>
                <c:pt idx="613">
                  <c:v>103.44000244140619</c:v>
                </c:pt>
                <c:pt idx="614">
                  <c:v>103.6999969482422</c:v>
                </c:pt>
                <c:pt idx="615">
                  <c:v>104.65000152587891</c:v>
                </c:pt>
                <c:pt idx="616">
                  <c:v>108.76999664306641</c:v>
                </c:pt>
                <c:pt idx="617">
                  <c:v>107.65000152587891</c:v>
                </c:pt>
                <c:pt idx="618">
                  <c:v>108.3000030517578</c:v>
                </c:pt>
                <c:pt idx="619">
                  <c:v>107.26999664306641</c:v>
                </c:pt>
                <c:pt idx="620">
                  <c:v>111.40000152587891</c:v>
                </c:pt>
                <c:pt idx="621">
                  <c:v>111.3199996948242</c:v>
                </c:pt>
                <c:pt idx="622">
                  <c:v>110.7200012207031</c:v>
                </c:pt>
                <c:pt idx="623">
                  <c:v>109.9899978637695</c:v>
                </c:pt>
                <c:pt idx="624">
                  <c:v>109.1999969482422</c:v>
                </c:pt>
                <c:pt idx="625">
                  <c:v>109.9199981689453</c:v>
                </c:pt>
                <c:pt idx="626">
                  <c:v>109.15000152587891</c:v>
                </c:pt>
                <c:pt idx="627">
                  <c:v>106.1699981689453</c:v>
                </c:pt>
                <c:pt idx="628">
                  <c:v>106.15000152587891</c:v>
                </c:pt>
                <c:pt idx="629">
                  <c:v>105.1999969482422</c:v>
                </c:pt>
                <c:pt idx="630">
                  <c:v>104.8000030517578</c:v>
                </c:pt>
                <c:pt idx="631">
                  <c:v>105.73000335693359</c:v>
                </c:pt>
                <c:pt idx="632">
                  <c:v>105.59999847412109</c:v>
                </c:pt>
                <c:pt idx="633">
                  <c:v>106.2200012207031</c:v>
                </c:pt>
                <c:pt idx="634">
                  <c:v>103.879997253418</c:v>
                </c:pt>
                <c:pt idx="635">
                  <c:v>101.5500030517578</c:v>
                </c:pt>
                <c:pt idx="636">
                  <c:v>102.8199996948242</c:v>
                </c:pt>
                <c:pt idx="637">
                  <c:v>104.379997253418</c:v>
                </c:pt>
                <c:pt idx="638">
                  <c:v>106.15000152587891</c:v>
                </c:pt>
                <c:pt idx="639">
                  <c:v>105.8000030517578</c:v>
                </c:pt>
                <c:pt idx="640">
                  <c:v>108.1600036621094</c:v>
                </c:pt>
                <c:pt idx="641">
                  <c:v>101.51999664306641</c:v>
                </c:pt>
                <c:pt idx="642">
                  <c:v>100.34999847412109</c:v>
                </c:pt>
                <c:pt idx="643">
                  <c:v>102.90000152587891</c:v>
                </c:pt>
                <c:pt idx="644">
                  <c:v>102.4499969482422</c:v>
                </c:pt>
                <c:pt idx="645">
                  <c:v>100.3399963378906</c:v>
                </c:pt>
                <c:pt idx="646">
                  <c:v>101.80999755859381</c:v>
                </c:pt>
                <c:pt idx="647">
                  <c:v>103.63999938964839</c:v>
                </c:pt>
                <c:pt idx="648">
                  <c:v>106.4499969482422</c:v>
                </c:pt>
                <c:pt idx="649">
                  <c:v>105.05999755859381</c:v>
                </c:pt>
                <c:pt idx="650">
                  <c:v>104.6800003051758</c:v>
                </c:pt>
                <c:pt idx="651">
                  <c:v>105.0400009155273</c:v>
                </c:pt>
                <c:pt idx="652">
                  <c:v>109.1600036621094</c:v>
                </c:pt>
                <c:pt idx="653">
                  <c:v>111.9899978637695</c:v>
                </c:pt>
                <c:pt idx="654">
                  <c:v>112.120002746582</c:v>
                </c:pt>
                <c:pt idx="655">
                  <c:v>116.4300003051758</c:v>
                </c:pt>
                <c:pt idx="656">
                  <c:v>116.3300018310547</c:v>
                </c:pt>
                <c:pt idx="657">
                  <c:v>116.38999938964839</c:v>
                </c:pt>
                <c:pt idx="658">
                  <c:v>119.3300018310547</c:v>
                </c:pt>
                <c:pt idx="659">
                  <c:v>119.8199996948242</c:v>
                </c:pt>
                <c:pt idx="660">
                  <c:v>122.36000061035161</c:v>
                </c:pt>
                <c:pt idx="661">
                  <c:v>122.9300003051758</c:v>
                </c:pt>
                <c:pt idx="662">
                  <c:v>122.2799987792969</c:v>
                </c:pt>
                <c:pt idx="663">
                  <c:v>121.1600036621094</c:v>
                </c:pt>
                <c:pt idx="664">
                  <c:v>120.23000335693359</c:v>
                </c:pt>
                <c:pt idx="665">
                  <c:v>125.23000335693359</c:v>
                </c:pt>
                <c:pt idx="666">
                  <c:v>127.629997253418</c:v>
                </c:pt>
                <c:pt idx="667">
                  <c:v>130.5299987792969</c:v>
                </c:pt>
                <c:pt idx="668">
                  <c:v>137.5</c:v>
                </c:pt>
                <c:pt idx="669">
                  <c:v>136.3399963378906</c:v>
                </c:pt>
                <c:pt idx="670">
                  <c:v>150.1600036621094</c:v>
                </c:pt>
                <c:pt idx="671">
                  <c:v>148.91999816894531</c:v>
                </c:pt>
                <c:pt idx="672">
                  <c:v>139.8699951171875</c:v>
                </c:pt>
                <c:pt idx="673">
                  <c:v>146.00999450683591</c:v>
                </c:pt>
                <c:pt idx="674">
                  <c:v>147.88999938964841</c:v>
                </c:pt>
                <c:pt idx="675">
                  <c:v>146.49000549316409</c:v>
                </c:pt>
                <c:pt idx="676">
                  <c:v>152.44999694824219</c:v>
                </c:pt>
                <c:pt idx="677">
                  <c:v>151.3399963378906</c:v>
                </c:pt>
                <c:pt idx="678">
                  <c:v>155.02000427246091</c:v>
                </c:pt>
                <c:pt idx="679">
                  <c:v>155.4100036621094</c:v>
                </c:pt>
                <c:pt idx="680">
                  <c:v>152.52000427246091</c:v>
                </c:pt>
                <c:pt idx="681">
                  <c:v>149.91999816894531</c:v>
                </c:pt>
                <c:pt idx="682">
                  <c:v>157.80000305175781</c:v>
                </c:pt>
                <c:pt idx="683">
                  <c:v>154.80999755859381</c:v>
                </c:pt>
                <c:pt idx="684">
                  <c:v>161.9100036621094</c:v>
                </c:pt>
                <c:pt idx="685">
                  <c:v>158.3699951171875</c:v>
                </c:pt>
                <c:pt idx="686">
                  <c:v>149.11000061035159</c:v>
                </c:pt>
                <c:pt idx="687">
                  <c:v>150.67999267578119</c:v>
                </c:pt>
                <c:pt idx="688">
                  <c:v>144.00999450683591</c:v>
                </c:pt>
                <c:pt idx="689">
                  <c:v>139.05999755859381</c:v>
                </c:pt>
                <c:pt idx="690">
                  <c:v>144.8500061035156</c:v>
                </c:pt>
                <c:pt idx="691">
                  <c:v>145.24000549316409</c:v>
                </c:pt>
                <c:pt idx="692">
                  <c:v>138.1000061035156</c:v>
                </c:pt>
                <c:pt idx="693">
                  <c:v>138.55000305175781</c:v>
                </c:pt>
                <c:pt idx="694">
                  <c:v>133.80000305175781</c:v>
                </c:pt>
                <c:pt idx="695">
                  <c:v>135.6000061035156</c:v>
                </c:pt>
                <c:pt idx="696">
                  <c:v>146.5</c:v>
                </c:pt>
                <c:pt idx="697">
                  <c:v>138.63999938964841</c:v>
                </c:pt>
                <c:pt idx="698">
                  <c:v>137.75</c:v>
                </c:pt>
                <c:pt idx="699">
                  <c:v>135.80000305175781</c:v>
                </c:pt>
                <c:pt idx="700">
                  <c:v>144.25</c:v>
                </c:pt>
                <c:pt idx="701">
                  <c:v>143.8800048828125</c:v>
                </c:pt>
                <c:pt idx="702">
                  <c:v>146.13999938964841</c:v>
                </c:pt>
                <c:pt idx="703">
                  <c:v>154.36000061035159</c:v>
                </c:pt>
                <c:pt idx="704">
                  <c:v>153.1499938964844</c:v>
                </c:pt>
                <c:pt idx="705">
                  <c:v>148.25999450683591</c:v>
                </c:pt>
                <c:pt idx="706">
                  <c:v>145.1499938964844</c:v>
                </c:pt>
                <c:pt idx="707">
                  <c:v>143.8999938964844</c:v>
                </c:pt>
                <c:pt idx="708">
                  <c:v>150.24000549316409</c:v>
                </c:pt>
                <c:pt idx="709">
                  <c:v>144.41999816894531</c:v>
                </c:pt>
                <c:pt idx="710">
                  <c:v>136.1499938964844</c:v>
                </c:pt>
                <c:pt idx="711">
                  <c:v>136.22999572753909</c:v>
                </c:pt>
                <c:pt idx="712">
                  <c:v>132</c:v>
                </c:pt>
                <c:pt idx="713">
                  <c:v>132</c:v>
                </c:pt>
                <c:pt idx="714">
                  <c:v>137.30999755859381</c:v>
                </c:pt>
                <c:pt idx="715">
                  <c:v>137.4700012207031</c:v>
                </c:pt>
                <c:pt idx="716">
                  <c:v>132.74000549316409</c:v>
                </c:pt>
                <c:pt idx="717">
                  <c:v>136.8800048828125</c:v>
                </c:pt>
                <c:pt idx="718">
                  <c:v>131.92999267578119</c:v>
                </c:pt>
                <c:pt idx="719">
                  <c:v>128.27000427246091</c:v>
                </c:pt>
                <c:pt idx="720">
                  <c:v>121.88999938964839</c:v>
                </c:pt>
                <c:pt idx="721">
                  <c:v>118.80999755859381</c:v>
                </c:pt>
                <c:pt idx="722">
                  <c:v>116.5299987792969</c:v>
                </c:pt>
                <c:pt idx="723">
                  <c:v>111.129997253418</c:v>
                </c:pt>
                <c:pt idx="724">
                  <c:v>110.7099990844727</c:v>
                </c:pt>
                <c:pt idx="725">
                  <c:v>102.59999847412109</c:v>
                </c:pt>
                <c:pt idx="726">
                  <c:v>105.2399978637695</c:v>
                </c:pt>
                <c:pt idx="727">
                  <c:v>114.25</c:v>
                </c:pt>
                <c:pt idx="728">
                  <c:v>116.7799987792969</c:v>
                </c:pt>
                <c:pt idx="729">
                  <c:v>122.7600021362305</c:v>
                </c:pt>
                <c:pt idx="730">
                  <c:v>120.0800018310547</c:v>
                </c:pt>
                <c:pt idx="731">
                  <c:v>123.59999847412109</c:v>
                </c:pt>
                <c:pt idx="732">
                  <c:v>123.6699981689453</c:v>
                </c:pt>
                <c:pt idx="733">
                  <c:v>128.22999572753909</c:v>
                </c:pt>
                <c:pt idx="734">
                  <c:v>132.8500061035156</c:v>
                </c:pt>
                <c:pt idx="735">
                  <c:v>125.76999664306641</c:v>
                </c:pt>
                <c:pt idx="736">
                  <c:v>113.1800003051758</c:v>
                </c:pt>
                <c:pt idx="737">
                  <c:v>114.26999664306641</c:v>
                </c:pt>
                <c:pt idx="738">
                  <c:v>121.4700012207031</c:v>
                </c:pt>
                <c:pt idx="739">
                  <c:v>117.69000244140619</c:v>
                </c:pt>
                <c:pt idx="740">
                  <c:v>112.370002746582</c:v>
                </c:pt>
                <c:pt idx="741">
                  <c:v>113.8300018310547</c:v>
                </c:pt>
                <c:pt idx="742">
                  <c:v>115.65000152587891</c:v>
                </c:pt>
                <c:pt idx="743">
                  <c:v>109.7600021362305</c:v>
                </c:pt>
                <c:pt idx="744">
                  <c:v>116.61000061035161</c:v>
                </c:pt>
                <c:pt idx="745">
                  <c:v>121.05999755859381</c:v>
                </c:pt>
                <c:pt idx="746">
                  <c:v>123.3399963378906</c:v>
                </c:pt>
                <c:pt idx="747">
                  <c:v>113.8300018310547</c:v>
                </c:pt>
                <c:pt idx="748">
                  <c:v>118.2799987792969</c:v>
                </c:pt>
                <c:pt idx="749">
                  <c:v>111.98000335693359</c:v>
                </c:pt>
                <c:pt idx="750">
                  <c:v>108.4100036621094</c:v>
                </c:pt>
                <c:pt idx="751">
                  <c:v>102.9499969482422</c:v>
                </c:pt>
                <c:pt idx="752">
                  <c:v>105.5299987792969</c:v>
                </c:pt>
                <c:pt idx="753">
                  <c:v>111.0500030517578</c:v>
                </c:pt>
                <c:pt idx="754">
                  <c:v>106.4599990844727</c:v>
                </c:pt>
                <c:pt idx="755">
                  <c:v>104.2900009155273</c:v>
                </c:pt>
                <c:pt idx="756">
                  <c:v>102.25</c:v>
                </c:pt>
                <c:pt idx="757">
                  <c:v>109.3300018310547</c:v>
                </c:pt>
                <c:pt idx="758">
                  <c:v>115.370002746582</c:v>
                </c:pt>
                <c:pt idx="759">
                  <c:v>111.69000244140619</c:v>
                </c:pt>
                <c:pt idx="760">
                  <c:v>113.4599990844727</c:v>
                </c:pt>
                <c:pt idx="761">
                  <c:v>115.9199981689453</c:v>
                </c:pt>
                <c:pt idx="762">
                  <c:v>114.7799987792969</c:v>
                </c:pt>
                <c:pt idx="763">
                  <c:v>113.9199981689453</c:v>
                </c:pt>
                <c:pt idx="764">
                  <c:v>120.5299987792969</c:v>
                </c:pt>
                <c:pt idx="765">
                  <c:v>119.6699981689453</c:v>
                </c:pt>
                <c:pt idx="766">
                  <c:v>120.2399978637695</c:v>
                </c:pt>
                <c:pt idx="767">
                  <c:v>123.23000335693359</c:v>
                </c:pt>
                <c:pt idx="768">
                  <c:v>119.2200012207031</c:v>
                </c:pt>
                <c:pt idx="769">
                  <c:v>109.3399963378906</c:v>
                </c:pt>
                <c:pt idx="770">
                  <c:v>108.19000244140619</c:v>
                </c:pt>
                <c:pt idx="771">
                  <c:v>110.5299987792969</c:v>
                </c:pt>
                <c:pt idx="772">
                  <c:v>106.8199996948242</c:v>
                </c:pt>
                <c:pt idx="773">
                  <c:v>103.6699981689453</c:v>
                </c:pt>
                <c:pt idx="774">
                  <c:v>103.7200012207031</c:v>
                </c:pt>
                <c:pt idx="775">
                  <c:v>101</c:v>
                </c:pt>
                <c:pt idx="776">
                  <c:v>97.370002746582031</c:v>
                </c:pt>
                <c:pt idx="777">
                  <c:v>95.099998474121094</c:v>
                </c:pt>
                <c:pt idx="778">
                  <c:v>97.739997863769531</c:v>
                </c:pt>
                <c:pt idx="779">
                  <c:v>93.05999755859375</c:v>
                </c:pt>
                <c:pt idx="780">
                  <c:v>93.889999389648438</c:v>
                </c:pt>
                <c:pt idx="781">
                  <c:v>96.930000305175781</c:v>
                </c:pt>
                <c:pt idx="782">
                  <c:v>94.019996643066406</c:v>
                </c:pt>
                <c:pt idx="783">
                  <c:v>89.849998474121094</c:v>
                </c:pt>
                <c:pt idx="784">
                  <c:v>88.139999389648438</c:v>
                </c:pt>
                <c:pt idx="785">
                  <c:v>90.69000244140625</c:v>
                </c:pt>
                <c:pt idx="786">
                  <c:v>85.160003662109375</c:v>
                </c:pt>
                <c:pt idx="787">
                  <c:v>84.910003662109375</c:v>
                </c:pt>
                <c:pt idx="788">
                  <c:v>89.639999389648438</c:v>
                </c:pt>
                <c:pt idx="789">
                  <c:v>85.519996643066406</c:v>
                </c:pt>
                <c:pt idx="790">
                  <c:v>89.839996337890625</c:v>
                </c:pt>
                <c:pt idx="791">
                  <c:v>91.129997253417969</c:v>
                </c:pt>
                <c:pt idx="792">
                  <c:v>99.419998168945313</c:v>
                </c:pt>
                <c:pt idx="793">
                  <c:v>93.870002746582031</c:v>
                </c:pt>
                <c:pt idx="794">
                  <c:v>95.339996337890625</c:v>
                </c:pt>
                <c:pt idx="795">
                  <c:v>86.360000610351563</c:v>
                </c:pt>
                <c:pt idx="796">
                  <c:v>88.730003356933594</c:v>
                </c:pt>
                <c:pt idx="797">
                  <c:v>87.919998168945313</c:v>
                </c:pt>
                <c:pt idx="798">
                  <c:v>87.05999755859375</c:v>
                </c:pt>
                <c:pt idx="799">
                  <c:v>95.120002746582031</c:v>
                </c:pt>
                <c:pt idx="800">
                  <c:v>94.239997863769531</c:v>
                </c:pt>
                <c:pt idx="801">
                  <c:v>102.4700012207031</c:v>
                </c:pt>
                <c:pt idx="802">
                  <c:v>96.279998779296875</c:v>
                </c:pt>
                <c:pt idx="803">
                  <c:v>96.669998168945313</c:v>
                </c:pt>
                <c:pt idx="804">
                  <c:v>93.5</c:v>
                </c:pt>
                <c:pt idx="805">
                  <c:v>95.069999694824219</c:v>
                </c:pt>
                <c:pt idx="806">
                  <c:v>91.160003662109375</c:v>
                </c:pt>
                <c:pt idx="807">
                  <c:v>92.650001525878906</c:v>
                </c:pt>
                <c:pt idx="808">
                  <c:v>98.75</c:v>
                </c:pt>
                <c:pt idx="809">
                  <c:v>102.2600021362305</c:v>
                </c:pt>
                <c:pt idx="810">
                  <c:v>101.86000061035161</c:v>
                </c:pt>
                <c:pt idx="811">
                  <c:v>101.2200012207031</c:v>
                </c:pt>
                <c:pt idx="812">
                  <c:v>108.5899963378906</c:v>
                </c:pt>
                <c:pt idx="813">
                  <c:v>106.3000030517578</c:v>
                </c:pt>
                <c:pt idx="814">
                  <c:v>105.65000152587891</c:v>
                </c:pt>
                <c:pt idx="815">
                  <c:v>105.2799987792969</c:v>
                </c:pt>
                <c:pt idx="816">
                  <c:v>101.90000152587891</c:v>
                </c:pt>
                <c:pt idx="817">
                  <c:v>98.800003051757813</c:v>
                </c:pt>
                <c:pt idx="818">
                  <c:v>94.819999694824219</c:v>
                </c:pt>
                <c:pt idx="819">
                  <c:v>86.989997863769531</c:v>
                </c:pt>
                <c:pt idx="820">
                  <c:v>86.989997863769531</c:v>
                </c:pt>
                <c:pt idx="821">
                  <c:v>89.300003051757813</c:v>
                </c:pt>
                <c:pt idx="822">
                  <c:v>82.050003051757813</c:v>
                </c:pt>
                <c:pt idx="823">
                  <c:v>81.569999694824219</c:v>
                </c:pt>
                <c:pt idx="824">
                  <c:v>83.790000915527344</c:v>
                </c:pt>
                <c:pt idx="825">
                  <c:v>83.75</c:v>
                </c:pt>
                <c:pt idx="826">
                  <c:v>82.430000305175781</c:v>
                </c:pt>
                <c:pt idx="827">
                  <c:v>87.080001831054688</c:v>
                </c:pt>
                <c:pt idx="828">
                  <c:v>86.160003662109375</c:v>
                </c:pt>
                <c:pt idx="829">
                  <c:v>80.779998779296875</c:v>
                </c:pt>
                <c:pt idx="830">
                  <c:v>77.989997863769531</c:v>
                </c:pt>
                <c:pt idx="831">
                  <c:v>76.470001220703125</c:v>
                </c:pt>
                <c:pt idx="832">
                  <c:v>73.669998168945313</c:v>
                </c:pt>
                <c:pt idx="833">
                  <c:v>75.199996948242188</c:v>
                </c:pt>
                <c:pt idx="834">
                  <c:v>75.349998474121094</c:v>
                </c:pt>
                <c:pt idx="835">
                  <c:v>79.300003051757813</c:v>
                </c:pt>
                <c:pt idx="836">
                  <c:v>79.349998474121094</c:v>
                </c:pt>
                <c:pt idx="837">
                  <c:v>76.949996948242188</c:v>
                </c:pt>
                <c:pt idx="838">
                  <c:v>76.360000610351563</c:v>
                </c:pt>
                <c:pt idx="839">
                  <c:v>77.519996643066406</c:v>
                </c:pt>
                <c:pt idx="840">
                  <c:v>78.599998474121094</c:v>
                </c:pt>
                <c:pt idx="841">
                  <c:v>81.110000610351563</c:v>
                </c:pt>
                <c:pt idx="842">
                  <c:v>81.430000305175781</c:v>
                </c:pt>
                <c:pt idx="843">
                  <c:v>85.879997253417969</c:v>
                </c:pt>
                <c:pt idx="844">
                  <c:v>89.430000305175781</c:v>
                </c:pt>
                <c:pt idx="845">
                  <c:v>91.089996337890625</c:v>
                </c:pt>
                <c:pt idx="846">
                  <c:v>88.099998474121094</c:v>
                </c:pt>
                <c:pt idx="847">
                  <c:v>87.540000915527344</c:v>
                </c:pt>
                <c:pt idx="848">
                  <c:v>85.25</c:v>
                </c:pt>
                <c:pt idx="849">
                  <c:v>89.819999694824219</c:v>
                </c:pt>
                <c:pt idx="850">
                  <c:v>91.669998168945313</c:v>
                </c:pt>
                <c:pt idx="851">
                  <c:v>94.470001220703125</c:v>
                </c:pt>
                <c:pt idx="852">
                  <c:v>96.779998779296875</c:v>
                </c:pt>
                <c:pt idx="853">
                  <c:v>99.290000915527344</c:v>
                </c:pt>
                <c:pt idx="854">
                  <c:v>98.089996337890625</c:v>
                </c:pt>
                <c:pt idx="855">
                  <c:v>103.9100036621094</c:v>
                </c:pt>
                <c:pt idx="856">
                  <c:v>102.30999755859381</c:v>
                </c:pt>
                <c:pt idx="857">
                  <c:v>100.0699996948242</c:v>
                </c:pt>
                <c:pt idx="858">
                  <c:v>95.540000915527344</c:v>
                </c:pt>
                <c:pt idx="859">
                  <c:v>99.050003051757813</c:v>
                </c:pt>
                <c:pt idx="860">
                  <c:v>98.120002746582031</c:v>
                </c:pt>
                <c:pt idx="861">
                  <c:v>100.8300018310547</c:v>
                </c:pt>
                <c:pt idx="862">
                  <c:v>101.0100021362305</c:v>
                </c:pt>
                <c:pt idx="863">
                  <c:v>100.1999969482422</c:v>
                </c:pt>
                <c:pt idx="864">
                  <c:v>98.269996643066406</c:v>
                </c:pt>
                <c:pt idx="865">
                  <c:v>100.44000244140619</c:v>
                </c:pt>
                <c:pt idx="866">
                  <c:v>95.949996948242188</c:v>
                </c:pt>
                <c:pt idx="867">
                  <c:v>92.839996337890625</c:v>
                </c:pt>
                <c:pt idx="868">
                  <c:v>92.489997863769531</c:v>
                </c:pt>
                <c:pt idx="869">
                  <c:v>92.730003356933594</c:v>
                </c:pt>
                <c:pt idx="870">
                  <c:v>97.180000305175781</c:v>
                </c:pt>
                <c:pt idx="871">
                  <c:v>91.180000305175781</c:v>
                </c:pt>
                <c:pt idx="872">
                  <c:v>88.489997863769531</c:v>
                </c:pt>
                <c:pt idx="873">
                  <c:v>86.94000244140625</c:v>
                </c:pt>
                <c:pt idx="874">
                  <c:v>84.870002746582031</c:v>
                </c:pt>
                <c:pt idx="875">
                  <c:v>82.330001831054688</c:v>
                </c:pt>
                <c:pt idx="876">
                  <c:v>80.239997863769531</c:v>
                </c:pt>
                <c:pt idx="877">
                  <c:v>78.720001220703125</c:v>
                </c:pt>
                <c:pt idx="878">
                  <c:v>79.610000610351563</c:v>
                </c:pt>
                <c:pt idx="879">
                  <c:v>82.779998779296875</c:v>
                </c:pt>
                <c:pt idx="880">
                  <c:v>85.449996948242188</c:v>
                </c:pt>
                <c:pt idx="881">
                  <c:v>84.639999389648438</c:v>
                </c:pt>
                <c:pt idx="882">
                  <c:v>77.029998779296875</c:v>
                </c:pt>
                <c:pt idx="883">
                  <c:v>77.449996948242188</c:v>
                </c:pt>
                <c:pt idx="884">
                  <c:v>76.660003662109375</c:v>
                </c:pt>
                <c:pt idx="885">
                  <c:v>76.510002136230469</c:v>
                </c:pt>
                <c:pt idx="886">
                  <c:v>76.769996643066406</c:v>
                </c:pt>
                <c:pt idx="887">
                  <c:v>75.25</c:v>
                </c:pt>
                <c:pt idx="888">
                  <c:v>74.480003356933594</c:v>
                </c:pt>
                <c:pt idx="889">
                  <c:v>69.5</c:v>
                </c:pt>
                <c:pt idx="890">
                  <c:v>67.959999084472656</c:v>
                </c:pt>
                <c:pt idx="891">
                  <c:v>66.300003051757813</c:v>
                </c:pt>
                <c:pt idx="892">
                  <c:v>67.169998168945313</c:v>
                </c:pt>
                <c:pt idx="893">
                  <c:v>68.360000610351563</c:v>
                </c:pt>
                <c:pt idx="894">
                  <c:v>64.139999389648438</c:v>
                </c:pt>
                <c:pt idx="895">
                  <c:v>63.360000610351563</c:v>
                </c:pt>
                <c:pt idx="896">
                  <c:v>66.110000610351563</c:v>
                </c:pt>
                <c:pt idx="897">
                  <c:v>67.900001525878906</c:v>
                </c:pt>
                <c:pt idx="898">
                  <c:v>67.94000244140625</c:v>
                </c:pt>
                <c:pt idx="899">
                  <c:v>67.849998474121094</c:v>
                </c:pt>
                <c:pt idx="900">
                  <c:v>58.439998626708977</c:v>
                </c:pt>
                <c:pt idx="901">
                  <c:v>57.810001373291023</c:v>
                </c:pt>
                <c:pt idx="902">
                  <c:v>57.630001068115227</c:v>
                </c:pt>
                <c:pt idx="903">
                  <c:v>57.849998474121087</c:v>
                </c:pt>
                <c:pt idx="904">
                  <c:v>58.939998626708977</c:v>
                </c:pt>
                <c:pt idx="905">
                  <c:v>55.939998626708977</c:v>
                </c:pt>
                <c:pt idx="906">
                  <c:v>57.959999084472663</c:v>
                </c:pt>
                <c:pt idx="907">
                  <c:v>57.919998168945313</c:v>
                </c:pt>
                <c:pt idx="908">
                  <c:v>57.229999542236328</c:v>
                </c:pt>
                <c:pt idx="909">
                  <c:v>57.770000457763672</c:v>
                </c:pt>
                <c:pt idx="910">
                  <c:v>58.819999694824219</c:v>
                </c:pt>
                <c:pt idx="911">
                  <c:v>58.700000762939453</c:v>
                </c:pt>
                <c:pt idx="912">
                  <c:v>61.470001220703118</c:v>
                </c:pt>
                <c:pt idx="913">
                  <c:v>59.729999542236328</c:v>
                </c:pt>
                <c:pt idx="914">
                  <c:v>58.599998474121087</c:v>
                </c:pt>
                <c:pt idx="915">
                  <c:v>62.009998321533203</c:v>
                </c:pt>
                <c:pt idx="916">
                  <c:v>60.060001373291023</c:v>
                </c:pt>
                <c:pt idx="917">
                  <c:v>59.659999847412109</c:v>
                </c:pt>
                <c:pt idx="918">
                  <c:v>58.630001068115227</c:v>
                </c:pt>
                <c:pt idx="919">
                  <c:v>60.110000610351563</c:v>
                </c:pt>
                <c:pt idx="920">
                  <c:v>62.189998626708977</c:v>
                </c:pt>
                <c:pt idx="921">
                  <c:v>63.080001831054688</c:v>
                </c:pt>
                <c:pt idx="922">
                  <c:v>63.849998474121087</c:v>
                </c:pt>
                <c:pt idx="923">
                  <c:v>59.919998168945313</c:v>
                </c:pt>
                <c:pt idx="924">
                  <c:v>68.470001220703125</c:v>
                </c:pt>
                <c:pt idx="925">
                  <c:v>72.370002746582031</c:v>
                </c:pt>
                <c:pt idx="926">
                  <c:v>73.529998779296875</c:v>
                </c:pt>
                <c:pt idx="927">
                  <c:v>76.370002746582031</c:v>
                </c:pt>
                <c:pt idx="928">
                  <c:v>72.699996948242188</c:v>
                </c:pt>
                <c:pt idx="929">
                  <c:v>73.900001525878906</c:v>
                </c:pt>
                <c:pt idx="930">
                  <c:v>73.569999694824219</c:v>
                </c:pt>
                <c:pt idx="931">
                  <c:v>72.459999084472656</c:v>
                </c:pt>
                <c:pt idx="932">
                  <c:v>75.25</c:v>
                </c:pt>
                <c:pt idx="933">
                  <c:v>76.400001525878906</c:v>
                </c:pt>
                <c:pt idx="934">
                  <c:v>75.139999389648438</c:v>
                </c:pt>
                <c:pt idx="935">
                  <c:v>73.19000244140625</c:v>
                </c:pt>
                <c:pt idx="936">
                  <c:v>73.389999389648438</c:v>
                </c:pt>
                <c:pt idx="937">
                  <c:v>77.629997253417969</c:v>
                </c:pt>
                <c:pt idx="938">
                  <c:v>77.480003356933594</c:v>
                </c:pt>
                <c:pt idx="939">
                  <c:v>74.980003356933594</c:v>
                </c:pt>
                <c:pt idx="940">
                  <c:v>73.620002746582031</c:v>
                </c:pt>
                <c:pt idx="941">
                  <c:v>70.269996643066406</c:v>
                </c:pt>
                <c:pt idx="942">
                  <c:v>70.139999389648438</c:v>
                </c:pt>
                <c:pt idx="943">
                  <c:v>70.470001220703125</c:v>
                </c:pt>
                <c:pt idx="944">
                  <c:v>68.589996337890625</c:v>
                </c:pt>
                <c:pt idx="945">
                  <c:v>70.669998168945313</c:v>
                </c:pt>
                <c:pt idx="946">
                  <c:v>71.650001525878906</c:v>
                </c:pt>
                <c:pt idx="947">
                  <c:v>68.930000305175781</c:v>
                </c:pt>
                <c:pt idx="948">
                  <c:v>66.529998779296875</c:v>
                </c:pt>
                <c:pt idx="949">
                  <c:v>65.410003662109375</c:v>
                </c:pt>
                <c:pt idx="950">
                  <c:v>64.589996337890625</c:v>
                </c:pt>
                <c:pt idx="951">
                  <c:v>65.050003051757813</c:v>
                </c:pt>
                <c:pt idx="952">
                  <c:v>67.680000305175781</c:v>
                </c:pt>
                <c:pt idx="953">
                  <c:v>63.860000610351563</c:v>
                </c:pt>
                <c:pt idx="954">
                  <c:v>64.519996643066406</c:v>
                </c:pt>
                <c:pt idx="955">
                  <c:v>63.270000457763672</c:v>
                </c:pt>
                <c:pt idx="956">
                  <c:v>62.569999694824219</c:v>
                </c:pt>
                <c:pt idx="957">
                  <c:v>64.819999694824219</c:v>
                </c:pt>
                <c:pt idx="958">
                  <c:v>64.769996643066406</c:v>
                </c:pt>
                <c:pt idx="959">
                  <c:v>64.019996643066406</c:v>
                </c:pt>
                <c:pt idx="960">
                  <c:v>64.660003662109375</c:v>
                </c:pt>
                <c:pt idx="961">
                  <c:v>62.330001831054688</c:v>
                </c:pt>
                <c:pt idx="962">
                  <c:v>63.959999084472663</c:v>
                </c:pt>
                <c:pt idx="963">
                  <c:v>67.239997863769531</c:v>
                </c:pt>
                <c:pt idx="964">
                  <c:v>68.050003051757813</c:v>
                </c:pt>
                <c:pt idx="965">
                  <c:v>69.05999755859375</c:v>
                </c:pt>
                <c:pt idx="966">
                  <c:v>70.800003051757813</c:v>
                </c:pt>
                <c:pt idx="967">
                  <c:v>71</c:v>
                </c:pt>
                <c:pt idx="968">
                  <c:v>71.589996337890625</c:v>
                </c:pt>
                <c:pt idx="969">
                  <c:v>70.529998779296875</c:v>
                </c:pt>
                <c:pt idx="970">
                  <c:v>67.709999084472656</c:v>
                </c:pt>
                <c:pt idx="971">
                  <c:v>70.069999694824219</c:v>
                </c:pt>
                <c:pt idx="972">
                  <c:v>76.529998779296875</c:v>
                </c:pt>
                <c:pt idx="973">
                  <c:v>74.699996948242188</c:v>
                </c:pt>
                <c:pt idx="974">
                  <c:v>74.910003662109375</c:v>
                </c:pt>
                <c:pt idx="975">
                  <c:v>75.160003662109375</c:v>
                </c:pt>
                <c:pt idx="976">
                  <c:v>75.400001525878906</c:v>
                </c:pt>
                <c:pt idx="977">
                  <c:v>72.449996948242188</c:v>
                </c:pt>
                <c:pt idx="978">
                  <c:v>75.150001525878906</c:v>
                </c:pt>
                <c:pt idx="979">
                  <c:v>84.639999389648438</c:v>
                </c:pt>
                <c:pt idx="980">
                  <c:v>88.30999755859375</c:v>
                </c:pt>
                <c:pt idx="981">
                  <c:v>86.089996337890625</c:v>
                </c:pt>
                <c:pt idx="982">
                  <c:v>83.680000305175781</c:v>
                </c:pt>
                <c:pt idx="983">
                  <c:v>85.910003662109375</c:v>
                </c:pt>
                <c:pt idx="984">
                  <c:v>84.69000244140625</c:v>
                </c:pt>
                <c:pt idx="985">
                  <c:v>83.209999084472656</c:v>
                </c:pt>
                <c:pt idx="986">
                  <c:v>81.480003356933594</c:v>
                </c:pt>
                <c:pt idx="987">
                  <c:v>83.129997253417969</c:v>
                </c:pt>
                <c:pt idx="988">
                  <c:v>85.949996948242188</c:v>
                </c:pt>
                <c:pt idx="989">
                  <c:v>85.180000305175781</c:v>
                </c:pt>
                <c:pt idx="990">
                  <c:v>80.080001831054688</c:v>
                </c:pt>
                <c:pt idx="991">
                  <c:v>78.5</c:v>
                </c:pt>
                <c:pt idx="992">
                  <c:v>76.769996643066406</c:v>
                </c:pt>
                <c:pt idx="993">
                  <c:v>76.610000610351563</c:v>
                </c:pt>
                <c:pt idx="994">
                  <c:v>79.75</c:v>
                </c:pt>
                <c:pt idx="995">
                  <c:v>78.089996337890625</c:v>
                </c:pt>
                <c:pt idx="996">
                  <c:v>78.769996643066406</c:v>
                </c:pt>
                <c:pt idx="997">
                  <c:v>78.580001831054688</c:v>
                </c:pt>
                <c:pt idx="998">
                  <c:v>78.290000915527344</c:v>
                </c:pt>
                <c:pt idx="999">
                  <c:v>80.44000244140625</c:v>
                </c:pt>
                <c:pt idx="1000">
                  <c:v>81.519996643066406</c:v>
                </c:pt>
                <c:pt idx="1001">
                  <c:v>81.160003662109375</c:v>
                </c:pt>
                <c:pt idx="1002">
                  <c:v>82.110000610351563</c:v>
                </c:pt>
                <c:pt idx="1003">
                  <c:v>85.370002746582031</c:v>
                </c:pt>
                <c:pt idx="1004">
                  <c:v>84.029998779296875</c:v>
                </c:pt>
                <c:pt idx="1005">
                  <c:v>82.669998168945313</c:v>
                </c:pt>
                <c:pt idx="1006">
                  <c:v>82.010002136230469</c:v>
                </c:pt>
                <c:pt idx="1007">
                  <c:v>87.449996948242188</c:v>
                </c:pt>
                <c:pt idx="1008">
                  <c:v>89.680000305175781</c:v>
                </c:pt>
                <c:pt idx="1009">
                  <c:v>96.599998474121094</c:v>
                </c:pt>
                <c:pt idx="1010">
                  <c:v>97.839996337890625</c:v>
                </c:pt>
                <c:pt idx="1011">
                  <c:v>96.80999755859375</c:v>
                </c:pt>
                <c:pt idx="1012">
                  <c:v>95.930000305175781</c:v>
                </c:pt>
                <c:pt idx="1013">
                  <c:v>97.580001831054688</c:v>
                </c:pt>
                <c:pt idx="1014">
                  <c:v>100.2799987792969</c:v>
                </c:pt>
                <c:pt idx="1015">
                  <c:v>97.949996948242188</c:v>
                </c:pt>
                <c:pt idx="1016">
                  <c:v>96.610000610351563</c:v>
                </c:pt>
                <c:pt idx="1017">
                  <c:v>94.55999755859375</c:v>
                </c:pt>
                <c:pt idx="1018">
                  <c:v>96.089996337890625</c:v>
                </c:pt>
                <c:pt idx="1019">
                  <c:v>97.879997253417969</c:v>
                </c:pt>
                <c:pt idx="1020">
                  <c:v>98.010002136230469</c:v>
                </c:pt>
                <c:pt idx="1021">
                  <c:v>96.55999755859375</c:v>
                </c:pt>
                <c:pt idx="1022">
                  <c:v>95.870002746582031</c:v>
                </c:pt>
                <c:pt idx="1023">
                  <c:v>92.55999755859375</c:v>
                </c:pt>
                <c:pt idx="1024">
                  <c:v>92.470001220703125</c:v>
                </c:pt>
                <c:pt idx="1025">
                  <c:v>95.480003356933594</c:v>
                </c:pt>
                <c:pt idx="1026">
                  <c:v>94.029998779296875</c:v>
                </c:pt>
                <c:pt idx="1027">
                  <c:v>92.330001831054688</c:v>
                </c:pt>
                <c:pt idx="1028">
                  <c:v>92.089996337890625</c:v>
                </c:pt>
                <c:pt idx="1029">
                  <c:v>91.75</c:v>
                </c:pt>
                <c:pt idx="1030">
                  <c:v>89.870002746582031</c:v>
                </c:pt>
                <c:pt idx="1031">
                  <c:v>89.779998779296875</c:v>
                </c:pt>
                <c:pt idx="1032">
                  <c:v>89.94000244140625</c:v>
                </c:pt>
                <c:pt idx="1033">
                  <c:v>90.110000610351563</c:v>
                </c:pt>
                <c:pt idx="1034">
                  <c:v>88.430000305175781</c:v>
                </c:pt>
                <c:pt idx="1035">
                  <c:v>87.569999694824219</c:v>
                </c:pt>
                <c:pt idx="1036">
                  <c:v>83.800003051757813</c:v>
                </c:pt>
                <c:pt idx="1037">
                  <c:v>85.94000244140625</c:v>
                </c:pt>
                <c:pt idx="1038">
                  <c:v>87.44000244140625</c:v>
                </c:pt>
                <c:pt idx="1039">
                  <c:v>89.370002746582031</c:v>
                </c:pt>
                <c:pt idx="1040">
                  <c:v>89.69000244140625</c:v>
                </c:pt>
                <c:pt idx="1041">
                  <c:v>89.910003662109375</c:v>
                </c:pt>
                <c:pt idx="1042">
                  <c:v>81.620002746582031</c:v>
                </c:pt>
                <c:pt idx="1043">
                  <c:v>86.610000610351563</c:v>
                </c:pt>
                <c:pt idx="1044">
                  <c:v>89.839996337890625</c:v>
                </c:pt>
                <c:pt idx="1045">
                  <c:v>95.040000915527344</c:v>
                </c:pt>
                <c:pt idx="1046">
                  <c:v>95.05999755859375</c:v>
                </c:pt>
                <c:pt idx="1047">
                  <c:v>97.019996643066406</c:v>
                </c:pt>
                <c:pt idx="1048">
                  <c:v>97.099998474121094</c:v>
                </c:pt>
                <c:pt idx="1049">
                  <c:v>95.260002136230469</c:v>
                </c:pt>
                <c:pt idx="1050">
                  <c:v>97.400001525878906</c:v>
                </c:pt>
                <c:pt idx="1051">
                  <c:v>101.48000335693359</c:v>
                </c:pt>
                <c:pt idx="1052">
                  <c:v>103.75</c:v>
                </c:pt>
                <c:pt idx="1053">
                  <c:v>107.9300003051758</c:v>
                </c:pt>
                <c:pt idx="1054">
                  <c:v>105.8199996948242</c:v>
                </c:pt>
                <c:pt idx="1055">
                  <c:v>108</c:v>
                </c:pt>
                <c:pt idx="1056">
                  <c:v>108.120002746582</c:v>
                </c:pt>
                <c:pt idx="1057">
                  <c:v>108.26999664306641</c:v>
                </c:pt>
                <c:pt idx="1058">
                  <c:v>120.34999847412109</c:v>
                </c:pt>
                <c:pt idx="1059">
                  <c:v>127.0299987792969</c:v>
                </c:pt>
                <c:pt idx="1060">
                  <c:v>125.26999664306641</c:v>
                </c:pt>
                <c:pt idx="1061">
                  <c:v>118.2099990844727</c:v>
                </c:pt>
                <c:pt idx="1062">
                  <c:v>119.4700012207031</c:v>
                </c:pt>
                <c:pt idx="1063">
                  <c:v>117.86000061035161</c:v>
                </c:pt>
                <c:pt idx="1064">
                  <c:v>117.9300003051758</c:v>
                </c:pt>
                <c:pt idx="1065">
                  <c:v>124.23000335693359</c:v>
                </c:pt>
                <c:pt idx="1066">
                  <c:v>117.8300018310547</c:v>
                </c:pt>
                <c:pt idx="1067">
                  <c:v>121.0500030517578</c:v>
                </c:pt>
                <c:pt idx="1068">
                  <c:v>124.9199981689453</c:v>
                </c:pt>
                <c:pt idx="1069">
                  <c:v>129.19000244140619</c:v>
                </c:pt>
                <c:pt idx="1070">
                  <c:v>124.5299987792969</c:v>
                </c:pt>
                <c:pt idx="1071">
                  <c:v>127.3300018310547</c:v>
                </c:pt>
                <c:pt idx="1072">
                  <c:v>124.2399978637695</c:v>
                </c:pt>
                <c:pt idx="1073">
                  <c:v>120.0800018310547</c:v>
                </c:pt>
                <c:pt idx="1074">
                  <c:v>118.9300003051758</c:v>
                </c:pt>
                <c:pt idx="1075">
                  <c:v>112.11000061035161</c:v>
                </c:pt>
                <c:pt idx="1076">
                  <c:v>110.6999969482422</c:v>
                </c:pt>
                <c:pt idx="1077">
                  <c:v>110.0100021362305</c:v>
                </c:pt>
                <c:pt idx="1078">
                  <c:v>107.5100021362305</c:v>
                </c:pt>
                <c:pt idx="1079">
                  <c:v>110.38999938964839</c:v>
                </c:pt>
                <c:pt idx="1080">
                  <c:v>110.1699981689453</c:v>
                </c:pt>
                <c:pt idx="1081">
                  <c:v>111.2399978637695</c:v>
                </c:pt>
                <c:pt idx="1082">
                  <c:v>113.9100036621094</c:v>
                </c:pt>
                <c:pt idx="1083">
                  <c:v>115.8199996948242</c:v>
                </c:pt>
                <c:pt idx="1084">
                  <c:v>113.9499969482422</c:v>
                </c:pt>
                <c:pt idx="1085">
                  <c:v>113.48000335693359</c:v>
                </c:pt>
                <c:pt idx="1086">
                  <c:v>113.1699981689453</c:v>
                </c:pt>
                <c:pt idx="1087">
                  <c:v>113.5800018310547</c:v>
                </c:pt>
                <c:pt idx="1088">
                  <c:v>111.3199996948242</c:v>
                </c:pt>
                <c:pt idx="1089">
                  <c:v>114.5800018310547</c:v>
                </c:pt>
                <c:pt idx="1090">
                  <c:v>115.9199981689453</c:v>
                </c:pt>
                <c:pt idx="1091">
                  <c:v>115.94000244140619</c:v>
                </c:pt>
                <c:pt idx="1092">
                  <c:v>118.3199996948242</c:v>
                </c:pt>
                <c:pt idx="1093">
                  <c:v>117.9300003051758</c:v>
                </c:pt>
                <c:pt idx="1094">
                  <c:v>116.4300003051758</c:v>
                </c:pt>
                <c:pt idx="1095">
                  <c:v>110.25</c:v>
                </c:pt>
                <c:pt idx="1096">
                  <c:v>110.9499969482422</c:v>
                </c:pt>
                <c:pt idx="1097">
                  <c:v>110.61000061035161</c:v>
                </c:pt>
                <c:pt idx="1098">
                  <c:v>113</c:v>
                </c:pt>
                <c:pt idx="1099">
                  <c:v>110.0899963378906</c:v>
                </c:pt>
                <c:pt idx="1100">
                  <c:v>111.09999847412109</c:v>
                </c:pt>
                <c:pt idx="1101">
                  <c:v>112.9599990844727</c:v>
                </c:pt>
                <c:pt idx="1102">
                  <c:v>114.40000152587891</c:v>
                </c:pt>
                <c:pt idx="1103">
                  <c:v>117.59999847412109</c:v>
                </c:pt>
                <c:pt idx="1104">
                  <c:v>109.34999847412109</c:v>
                </c:pt>
                <c:pt idx="1105">
                  <c:v>113.15000152587891</c:v>
                </c:pt>
                <c:pt idx="1106">
                  <c:v>115.8199996948242</c:v>
                </c:pt>
                <c:pt idx="1107">
                  <c:v>116.80999755859381</c:v>
                </c:pt>
                <c:pt idx="1108">
                  <c:v>113.23000335693359</c:v>
                </c:pt>
                <c:pt idx="1109">
                  <c:v>110.4700012207031</c:v>
                </c:pt>
                <c:pt idx="1110">
                  <c:v>110.23000335693359</c:v>
                </c:pt>
                <c:pt idx="1111">
                  <c:v>107.5699996948242</c:v>
                </c:pt>
                <c:pt idx="1112">
                  <c:v>111.98000335693359</c:v>
                </c:pt>
                <c:pt idx="1113">
                  <c:v>111.34999847412109</c:v>
                </c:pt>
                <c:pt idx="1114">
                  <c:v>107.19000244140619</c:v>
                </c:pt>
                <c:pt idx="1115">
                  <c:v>104.44000244140619</c:v>
                </c:pt>
                <c:pt idx="1116">
                  <c:v>105.4499969482422</c:v>
                </c:pt>
                <c:pt idx="1117">
                  <c:v>108.2200012207031</c:v>
                </c:pt>
                <c:pt idx="1118">
                  <c:v>105.6600036621094</c:v>
                </c:pt>
                <c:pt idx="1119">
                  <c:v>109.4300003051758</c:v>
                </c:pt>
                <c:pt idx="1120">
                  <c:v>101.8000030517578</c:v>
                </c:pt>
                <c:pt idx="1121">
                  <c:v>102.25</c:v>
                </c:pt>
                <c:pt idx="1122">
                  <c:v>102.61000061035161</c:v>
                </c:pt>
                <c:pt idx="1123">
                  <c:v>105.9199981689453</c:v>
                </c:pt>
                <c:pt idx="1124">
                  <c:v>106.5899963378906</c:v>
                </c:pt>
                <c:pt idx="1125">
                  <c:v>105.7200012207031</c:v>
                </c:pt>
                <c:pt idx="1126">
                  <c:v>109.4499969482422</c:v>
                </c:pt>
                <c:pt idx="1127">
                  <c:v>110.7799987792969</c:v>
                </c:pt>
                <c:pt idx="1128">
                  <c:v>109.2799987792969</c:v>
                </c:pt>
                <c:pt idx="1129">
                  <c:v>106.5899963378906</c:v>
                </c:pt>
                <c:pt idx="1130">
                  <c:v>106.0899963378906</c:v>
                </c:pt>
                <c:pt idx="1131">
                  <c:v>105.3199996948242</c:v>
                </c:pt>
                <c:pt idx="1132">
                  <c:v>105.30999755859381</c:v>
                </c:pt>
                <c:pt idx="1133">
                  <c:v>107.7099990844727</c:v>
                </c:pt>
                <c:pt idx="1134">
                  <c:v>106.629997253418</c:v>
                </c:pt>
                <c:pt idx="1135">
                  <c:v>101.4899978637695</c:v>
                </c:pt>
                <c:pt idx="1136">
                  <c:v>102.370002746582</c:v>
                </c:pt>
                <c:pt idx="1137">
                  <c:v>101.61000061035161</c:v>
                </c:pt>
                <c:pt idx="1138">
                  <c:v>100.3399963378906</c:v>
                </c:pt>
                <c:pt idx="1139">
                  <c:v>96.110000610351563</c:v>
                </c:pt>
                <c:pt idx="1140">
                  <c:v>96.199996948242188</c:v>
                </c:pt>
                <c:pt idx="1141">
                  <c:v>97.379997253417969</c:v>
                </c:pt>
                <c:pt idx="1142">
                  <c:v>95.959999084472656</c:v>
                </c:pt>
                <c:pt idx="1143">
                  <c:v>98.069999694824219</c:v>
                </c:pt>
                <c:pt idx="1144">
                  <c:v>102.7600021362305</c:v>
                </c:pt>
                <c:pt idx="1145">
                  <c:v>102.8199996948242</c:v>
                </c:pt>
                <c:pt idx="1146">
                  <c:v>103.26999664306641</c:v>
                </c:pt>
                <c:pt idx="1147">
                  <c:v>100.0800018310547</c:v>
                </c:pt>
                <c:pt idx="1148">
                  <c:v>104.0699996948242</c:v>
                </c:pt>
                <c:pt idx="1149">
                  <c:v>102.9100036621094</c:v>
                </c:pt>
                <c:pt idx="1150">
                  <c:v>107.2399978637695</c:v>
                </c:pt>
                <c:pt idx="1151">
                  <c:v>106.9700012207031</c:v>
                </c:pt>
                <c:pt idx="1152">
                  <c:v>109.0100021362305</c:v>
                </c:pt>
                <c:pt idx="1153">
                  <c:v>108.30999755859381</c:v>
                </c:pt>
                <c:pt idx="1154">
                  <c:v>108.7900009155273</c:v>
                </c:pt>
                <c:pt idx="1155">
                  <c:v>105.0899963378906</c:v>
                </c:pt>
                <c:pt idx="1156">
                  <c:v>106.4599990844727</c:v>
                </c:pt>
                <c:pt idx="1157">
                  <c:v>105.13999938964839</c:v>
                </c:pt>
                <c:pt idx="1158">
                  <c:v>102.1699981689453</c:v>
                </c:pt>
                <c:pt idx="1159">
                  <c:v>102.40000152587891</c:v>
                </c:pt>
                <c:pt idx="1160">
                  <c:v>101.80999755859381</c:v>
                </c:pt>
                <c:pt idx="1161">
                  <c:v>100.0100021362305</c:v>
                </c:pt>
                <c:pt idx="1162">
                  <c:v>101.6699981689453</c:v>
                </c:pt>
                <c:pt idx="1163">
                  <c:v>96.05999755859375</c:v>
                </c:pt>
                <c:pt idx="1164">
                  <c:v>93.669998168945313</c:v>
                </c:pt>
                <c:pt idx="1165">
                  <c:v>96.430000305175781</c:v>
                </c:pt>
                <c:pt idx="1166">
                  <c:v>96.180000305175781</c:v>
                </c:pt>
                <c:pt idx="1167">
                  <c:v>98.5</c:v>
                </c:pt>
                <c:pt idx="1168">
                  <c:v>108.0400009155273</c:v>
                </c:pt>
                <c:pt idx="1169">
                  <c:v>107.8300018310547</c:v>
                </c:pt>
                <c:pt idx="1170">
                  <c:v>112.25</c:v>
                </c:pt>
                <c:pt idx="1171">
                  <c:v>111.75</c:v>
                </c:pt>
                <c:pt idx="1172">
                  <c:v>113.4499969482422</c:v>
                </c:pt>
                <c:pt idx="1173">
                  <c:v>113.5899963378906</c:v>
                </c:pt>
                <c:pt idx="1174">
                  <c:v>113.4899978637695</c:v>
                </c:pt>
                <c:pt idx="1175">
                  <c:v>118.5899963378906</c:v>
                </c:pt>
                <c:pt idx="1176">
                  <c:v>116.7900009155273</c:v>
                </c:pt>
                <c:pt idx="1177">
                  <c:v>119.879997253418</c:v>
                </c:pt>
                <c:pt idx="1178">
                  <c:v>118</c:v>
                </c:pt>
                <c:pt idx="1179">
                  <c:v>119.8300018310547</c:v>
                </c:pt>
                <c:pt idx="1180">
                  <c:v>120.620002746582</c:v>
                </c:pt>
                <c:pt idx="1181">
                  <c:v>121.5299987792969</c:v>
                </c:pt>
                <c:pt idx="1182">
                  <c:v>119.1600036621094</c:v>
                </c:pt>
                <c:pt idx="1183">
                  <c:v>122.5100021362305</c:v>
                </c:pt>
                <c:pt idx="1184">
                  <c:v>122.30999755859381</c:v>
                </c:pt>
                <c:pt idx="1185">
                  <c:v>122.65000152587891</c:v>
                </c:pt>
                <c:pt idx="1186">
                  <c:v>122.0100021362305</c:v>
                </c:pt>
                <c:pt idx="1187">
                  <c:v>123.84999847412109</c:v>
                </c:pt>
                <c:pt idx="1188">
                  <c:v>121.1600036621094</c:v>
                </c:pt>
                <c:pt idx="1189">
                  <c:v>121.38999938964839</c:v>
                </c:pt>
                <c:pt idx="1190">
                  <c:v>118.5699996948242</c:v>
                </c:pt>
                <c:pt idx="1191">
                  <c:v>118.379997253418</c:v>
                </c:pt>
                <c:pt idx="1192">
                  <c:v>116.8199996948242</c:v>
                </c:pt>
                <c:pt idx="1193">
                  <c:v>128.3699951171875</c:v>
                </c:pt>
                <c:pt idx="1194">
                  <c:v>128.91999816894531</c:v>
                </c:pt>
                <c:pt idx="1195">
                  <c:v>134.4100036621094</c:v>
                </c:pt>
                <c:pt idx="1196">
                  <c:v>137.61000061035159</c:v>
                </c:pt>
                <c:pt idx="1197">
                  <c:v>138.19000244140619</c:v>
                </c:pt>
                <c:pt idx="1198">
                  <c:v>138</c:v>
                </c:pt>
                <c:pt idx="1199">
                  <c:v>139.1499938964844</c:v>
                </c:pt>
                <c:pt idx="1200">
                  <c:v>138.8999938964844</c:v>
                </c:pt>
                <c:pt idx="1201">
                  <c:v>140.1499938964844</c:v>
                </c:pt>
                <c:pt idx="1202">
                  <c:v>135.4700012207031</c:v>
                </c:pt>
                <c:pt idx="1203">
                  <c:v>139.9100036621094</c:v>
                </c:pt>
                <c:pt idx="1204">
                  <c:v>139.6000061035156</c:v>
                </c:pt>
                <c:pt idx="1205">
                  <c:v>143.4100036621094</c:v>
                </c:pt>
                <c:pt idx="1206">
                  <c:v>146.07000732421881</c:v>
                </c:pt>
                <c:pt idx="1207">
                  <c:v>148.75999450683591</c:v>
                </c:pt>
                <c:pt idx="1208">
                  <c:v>147.4100036621094</c:v>
                </c:pt>
                <c:pt idx="1209">
                  <c:v>138.58000183105469</c:v>
                </c:pt>
                <c:pt idx="1210">
                  <c:v>135.32000732421881</c:v>
                </c:pt>
                <c:pt idx="1211">
                  <c:v>136.00999450683591</c:v>
                </c:pt>
                <c:pt idx="1212">
                  <c:v>138.58000183105469</c:v>
                </c:pt>
                <c:pt idx="1213">
                  <c:v>146.17999267578119</c:v>
                </c:pt>
                <c:pt idx="1214">
                  <c:v>149.25999450683591</c:v>
                </c:pt>
                <c:pt idx="1215">
                  <c:v>148.53999328613281</c:v>
                </c:pt>
                <c:pt idx="1216">
                  <c:v>148.02000427246091</c:v>
                </c:pt>
                <c:pt idx="1217">
                  <c:v>146.55999755859381</c:v>
                </c:pt>
                <c:pt idx="1218">
                  <c:v>158.74000549316409</c:v>
                </c:pt>
                <c:pt idx="1219">
                  <c:v>160.16999816894531</c:v>
                </c:pt>
                <c:pt idx="1220">
                  <c:v>162.66999816894531</c:v>
                </c:pt>
                <c:pt idx="1221">
                  <c:v>174.22999572753909</c:v>
                </c:pt>
                <c:pt idx="1222">
                  <c:v>168.17999267578119</c:v>
                </c:pt>
                <c:pt idx="1223">
                  <c:v>168.41999816894531</c:v>
                </c:pt>
                <c:pt idx="1224">
                  <c:v>178.28999328613281</c:v>
                </c:pt>
                <c:pt idx="1225">
                  <c:v>180.33000183105469</c:v>
                </c:pt>
                <c:pt idx="1226">
                  <c:v>177.25</c:v>
                </c:pt>
                <c:pt idx="1227">
                  <c:v>177.83000183105469</c:v>
                </c:pt>
                <c:pt idx="1228">
                  <c:v>172.05999755859381</c:v>
                </c:pt>
                <c:pt idx="1229">
                  <c:v>167.69000244140619</c:v>
                </c:pt>
                <c:pt idx="1230">
                  <c:v>170.47999572753909</c:v>
                </c:pt>
                <c:pt idx="1231">
                  <c:v>177.6600036621094</c:v>
                </c:pt>
                <c:pt idx="1232">
                  <c:v>174.22999572753909</c:v>
                </c:pt>
                <c:pt idx="1233">
                  <c:v>167.8800048828125</c:v>
                </c:pt>
                <c:pt idx="1234">
                  <c:v>170.94000244140619</c:v>
                </c:pt>
                <c:pt idx="1235">
                  <c:v>169.3500061035156</c:v>
                </c:pt>
                <c:pt idx="1236">
                  <c:v>172.47999572753909</c:v>
                </c:pt>
                <c:pt idx="1237">
                  <c:v>171.9100036621094</c:v>
                </c:pt>
                <c:pt idx="1238">
                  <c:v>171.53999328613281</c:v>
                </c:pt>
                <c:pt idx="1239">
                  <c:v>178.69999694824219</c:v>
                </c:pt>
                <c:pt idx="1240">
                  <c:v>176.75999450683591</c:v>
                </c:pt>
                <c:pt idx="1241">
                  <c:v>173.8699951171875</c:v>
                </c:pt>
                <c:pt idx="1242">
                  <c:v>165.69000244140619</c:v>
                </c:pt>
                <c:pt idx="1243">
                  <c:v>164.28999328613281</c:v>
                </c:pt>
                <c:pt idx="1244">
                  <c:v>181.86000061035159</c:v>
                </c:pt>
                <c:pt idx="1245">
                  <c:v>176.52000427246091</c:v>
                </c:pt>
                <c:pt idx="1246">
                  <c:v>176.00999450683591</c:v>
                </c:pt>
                <c:pt idx="1247">
                  <c:v>178</c:v>
                </c:pt>
                <c:pt idx="1248">
                  <c:v>176.53999328613281</c:v>
                </c:pt>
                <c:pt idx="1249">
                  <c:v>192.5299987792969</c:v>
                </c:pt>
                <c:pt idx="1250">
                  <c:v>202.63999938964841</c:v>
                </c:pt>
                <c:pt idx="1251">
                  <c:v>205.36000061035159</c:v>
                </c:pt>
                <c:pt idx="1252">
                  <c:v>205.1300048828125</c:v>
                </c:pt>
                <c:pt idx="1253">
                  <c:v>210.6300048828125</c:v>
                </c:pt>
                <c:pt idx="1254">
                  <c:v>211.3800048828125</c:v>
                </c:pt>
                <c:pt idx="1255">
                  <c:v>207.38999938964841</c:v>
                </c:pt>
                <c:pt idx="1256">
                  <c:v>198.38999938964841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C-4A09-9F94-EAD706D3C3AA}"/>
            </c:ext>
          </c:extLst>
        </c:ser>
        <c:ser>
          <c:idx val="2"/>
          <c:order val="2"/>
          <c:tx>
            <c:strRef>
              <c:f>pricefetcher!$D$1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pricefetcher!$A$2:$A$1258</c:f>
              <c:numCache>
                <c:formatCode>yyyy\-mm\-dd\ hh:mm:ss</c:formatCode>
                <c:ptCount val="1257"/>
                <c:pt idx="0">
                  <c:v>43538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43549</c:v>
                </c:pt>
                <c:pt idx="8">
                  <c:v>43550</c:v>
                </c:pt>
                <c:pt idx="9">
                  <c:v>43551</c:v>
                </c:pt>
                <c:pt idx="10">
                  <c:v>43552</c:v>
                </c:pt>
                <c:pt idx="11">
                  <c:v>43553</c:v>
                </c:pt>
                <c:pt idx="12">
                  <c:v>43556</c:v>
                </c:pt>
                <c:pt idx="13">
                  <c:v>43557</c:v>
                </c:pt>
                <c:pt idx="14">
                  <c:v>43558</c:v>
                </c:pt>
                <c:pt idx="15">
                  <c:v>43559</c:v>
                </c:pt>
                <c:pt idx="16">
                  <c:v>43560</c:v>
                </c:pt>
                <c:pt idx="17">
                  <c:v>43563</c:v>
                </c:pt>
                <c:pt idx="18">
                  <c:v>43564</c:v>
                </c:pt>
                <c:pt idx="19">
                  <c:v>43565</c:v>
                </c:pt>
                <c:pt idx="20">
                  <c:v>43566</c:v>
                </c:pt>
                <c:pt idx="21">
                  <c:v>43567</c:v>
                </c:pt>
                <c:pt idx="22">
                  <c:v>43570</c:v>
                </c:pt>
                <c:pt idx="23">
                  <c:v>43571</c:v>
                </c:pt>
                <c:pt idx="24">
                  <c:v>43572</c:v>
                </c:pt>
                <c:pt idx="25">
                  <c:v>43573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43613</c:v>
                </c:pt>
                <c:pt idx="52">
                  <c:v>43614</c:v>
                </c:pt>
                <c:pt idx="53">
                  <c:v>43615</c:v>
                </c:pt>
                <c:pt idx="54">
                  <c:v>43616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43633</c:v>
                </c:pt>
                <c:pt idx="66">
                  <c:v>43634</c:v>
                </c:pt>
                <c:pt idx="67">
                  <c:v>43635</c:v>
                </c:pt>
                <c:pt idx="68">
                  <c:v>43636</c:v>
                </c:pt>
                <c:pt idx="69">
                  <c:v>43637</c:v>
                </c:pt>
                <c:pt idx="70">
                  <c:v>43640</c:v>
                </c:pt>
                <c:pt idx="71">
                  <c:v>43641</c:v>
                </c:pt>
                <c:pt idx="72">
                  <c:v>43642</c:v>
                </c:pt>
                <c:pt idx="73">
                  <c:v>43643</c:v>
                </c:pt>
                <c:pt idx="74">
                  <c:v>43644</c:v>
                </c:pt>
                <c:pt idx="75">
                  <c:v>43647</c:v>
                </c:pt>
                <c:pt idx="76">
                  <c:v>43648</c:v>
                </c:pt>
                <c:pt idx="77">
                  <c:v>43649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43711</c:v>
                </c:pt>
                <c:pt idx="120">
                  <c:v>43712</c:v>
                </c:pt>
                <c:pt idx="121">
                  <c:v>43713</c:v>
                </c:pt>
                <c:pt idx="122">
                  <c:v>43714</c:v>
                </c:pt>
                <c:pt idx="123">
                  <c:v>43717</c:v>
                </c:pt>
                <c:pt idx="124">
                  <c:v>43718</c:v>
                </c:pt>
                <c:pt idx="125">
                  <c:v>43719</c:v>
                </c:pt>
                <c:pt idx="126">
                  <c:v>43720</c:v>
                </c:pt>
                <c:pt idx="127">
                  <c:v>43721</c:v>
                </c:pt>
                <c:pt idx="128">
                  <c:v>43724</c:v>
                </c:pt>
                <c:pt idx="129">
                  <c:v>43725</c:v>
                </c:pt>
                <c:pt idx="130">
                  <c:v>43726</c:v>
                </c:pt>
                <c:pt idx="131">
                  <c:v>43727</c:v>
                </c:pt>
                <c:pt idx="132">
                  <c:v>43728</c:v>
                </c:pt>
                <c:pt idx="133">
                  <c:v>43731</c:v>
                </c:pt>
                <c:pt idx="134">
                  <c:v>43732</c:v>
                </c:pt>
                <c:pt idx="135">
                  <c:v>43733</c:v>
                </c:pt>
                <c:pt idx="136">
                  <c:v>43734</c:v>
                </c:pt>
                <c:pt idx="137">
                  <c:v>43735</c:v>
                </c:pt>
                <c:pt idx="138">
                  <c:v>43738</c:v>
                </c:pt>
                <c:pt idx="139">
                  <c:v>43739</c:v>
                </c:pt>
                <c:pt idx="140">
                  <c:v>43740</c:v>
                </c:pt>
                <c:pt idx="141">
                  <c:v>43741</c:v>
                </c:pt>
                <c:pt idx="142">
                  <c:v>43742</c:v>
                </c:pt>
                <c:pt idx="143">
                  <c:v>43745</c:v>
                </c:pt>
                <c:pt idx="144">
                  <c:v>43746</c:v>
                </c:pt>
                <c:pt idx="145">
                  <c:v>43747</c:v>
                </c:pt>
                <c:pt idx="146">
                  <c:v>43748</c:v>
                </c:pt>
                <c:pt idx="147">
                  <c:v>43749</c:v>
                </c:pt>
                <c:pt idx="148">
                  <c:v>43752</c:v>
                </c:pt>
                <c:pt idx="149">
                  <c:v>43753</c:v>
                </c:pt>
                <c:pt idx="150">
                  <c:v>43754</c:v>
                </c:pt>
                <c:pt idx="151">
                  <c:v>43755</c:v>
                </c:pt>
                <c:pt idx="152">
                  <c:v>43756</c:v>
                </c:pt>
                <c:pt idx="153">
                  <c:v>43759</c:v>
                </c:pt>
                <c:pt idx="154">
                  <c:v>43760</c:v>
                </c:pt>
                <c:pt idx="155">
                  <c:v>43761</c:v>
                </c:pt>
                <c:pt idx="156">
                  <c:v>43762</c:v>
                </c:pt>
                <c:pt idx="157">
                  <c:v>43763</c:v>
                </c:pt>
                <c:pt idx="158">
                  <c:v>43766</c:v>
                </c:pt>
                <c:pt idx="159">
                  <c:v>43767</c:v>
                </c:pt>
                <c:pt idx="160">
                  <c:v>43768</c:v>
                </c:pt>
                <c:pt idx="161">
                  <c:v>43769</c:v>
                </c:pt>
                <c:pt idx="162">
                  <c:v>43770</c:v>
                </c:pt>
                <c:pt idx="163">
                  <c:v>43773</c:v>
                </c:pt>
                <c:pt idx="164">
                  <c:v>43774</c:v>
                </c:pt>
                <c:pt idx="165">
                  <c:v>43775</c:v>
                </c:pt>
                <c:pt idx="166">
                  <c:v>43776</c:v>
                </c:pt>
                <c:pt idx="167">
                  <c:v>43777</c:v>
                </c:pt>
                <c:pt idx="168">
                  <c:v>43780</c:v>
                </c:pt>
                <c:pt idx="169">
                  <c:v>43781</c:v>
                </c:pt>
                <c:pt idx="170">
                  <c:v>43782</c:v>
                </c:pt>
                <c:pt idx="171">
                  <c:v>43783</c:v>
                </c:pt>
                <c:pt idx="172">
                  <c:v>43784</c:v>
                </c:pt>
                <c:pt idx="173">
                  <c:v>43787</c:v>
                </c:pt>
                <c:pt idx="174">
                  <c:v>43788</c:v>
                </c:pt>
                <c:pt idx="175">
                  <c:v>43789</c:v>
                </c:pt>
                <c:pt idx="176">
                  <c:v>43790</c:v>
                </c:pt>
                <c:pt idx="177">
                  <c:v>43791</c:v>
                </c:pt>
                <c:pt idx="178">
                  <c:v>43794</c:v>
                </c:pt>
                <c:pt idx="179">
                  <c:v>43795</c:v>
                </c:pt>
                <c:pt idx="180">
                  <c:v>43796</c:v>
                </c:pt>
                <c:pt idx="181">
                  <c:v>43798</c:v>
                </c:pt>
                <c:pt idx="182">
                  <c:v>43801</c:v>
                </c:pt>
                <c:pt idx="183">
                  <c:v>43802</c:v>
                </c:pt>
                <c:pt idx="184">
                  <c:v>43803</c:v>
                </c:pt>
                <c:pt idx="185">
                  <c:v>43804</c:v>
                </c:pt>
                <c:pt idx="186">
                  <c:v>43805</c:v>
                </c:pt>
                <c:pt idx="187">
                  <c:v>43808</c:v>
                </c:pt>
                <c:pt idx="188">
                  <c:v>43809</c:v>
                </c:pt>
                <c:pt idx="189">
                  <c:v>43810</c:v>
                </c:pt>
                <c:pt idx="190">
                  <c:v>43811</c:v>
                </c:pt>
                <c:pt idx="191">
                  <c:v>43812</c:v>
                </c:pt>
                <c:pt idx="192">
                  <c:v>43815</c:v>
                </c:pt>
                <c:pt idx="193">
                  <c:v>43816</c:v>
                </c:pt>
                <c:pt idx="194">
                  <c:v>43817</c:v>
                </c:pt>
                <c:pt idx="195">
                  <c:v>43818</c:v>
                </c:pt>
                <c:pt idx="196">
                  <c:v>43819</c:v>
                </c:pt>
                <c:pt idx="197">
                  <c:v>43822</c:v>
                </c:pt>
                <c:pt idx="198">
                  <c:v>43823</c:v>
                </c:pt>
                <c:pt idx="199">
                  <c:v>43825</c:v>
                </c:pt>
                <c:pt idx="200">
                  <c:v>43826</c:v>
                </c:pt>
                <c:pt idx="201">
                  <c:v>43829</c:v>
                </c:pt>
                <c:pt idx="202">
                  <c:v>43830</c:v>
                </c:pt>
                <c:pt idx="203">
                  <c:v>43832</c:v>
                </c:pt>
                <c:pt idx="204">
                  <c:v>43833</c:v>
                </c:pt>
                <c:pt idx="205">
                  <c:v>43836</c:v>
                </c:pt>
                <c:pt idx="206">
                  <c:v>43837</c:v>
                </c:pt>
                <c:pt idx="207">
                  <c:v>43838</c:v>
                </c:pt>
                <c:pt idx="208">
                  <c:v>43839</c:v>
                </c:pt>
                <c:pt idx="209">
                  <c:v>43840</c:v>
                </c:pt>
                <c:pt idx="210">
                  <c:v>43843</c:v>
                </c:pt>
                <c:pt idx="211">
                  <c:v>43844</c:v>
                </c:pt>
                <c:pt idx="212">
                  <c:v>43845</c:v>
                </c:pt>
                <c:pt idx="213">
                  <c:v>43846</c:v>
                </c:pt>
                <c:pt idx="214">
                  <c:v>43847</c:v>
                </c:pt>
                <c:pt idx="215">
                  <c:v>43851</c:v>
                </c:pt>
                <c:pt idx="216">
                  <c:v>43852</c:v>
                </c:pt>
                <c:pt idx="217">
                  <c:v>43853</c:v>
                </c:pt>
                <c:pt idx="218">
                  <c:v>43854</c:v>
                </c:pt>
                <c:pt idx="219">
                  <c:v>43857</c:v>
                </c:pt>
                <c:pt idx="220">
                  <c:v>43858</c:v>
                </c:pt>
                <c:pt idx="221">
                  <c:v>43859</c:v>
                </c:pt>
                <c:pt idx="222">
                  <c:v>43860</c:v>
                </c:pt>
                <c:pt idx="223">
                  <c:v>43861</c:v>
                </c:pt>
                <c:pt idx="224">
                  <c:v>43864</c:v>
                </c:pt>
                <c:pt idx="225">
                  <c:v>43865</c:v>
                </c:pt>
                <c:pt idx="226">
                  <c:v>43866</c:v>
                </c:pt>
                <c:pt idx="227">
                  <c:v>43867</c:v>
                </c:pt>
                <c:pt idx="228">
                  <c:v>43868</c:v>
                </c:pt>
                <c:pt idx="229">
                  <c:v>43871</c:v>
                </c:pt>
                <c:pt idx="230">
                  <c:v>43872</c:v>
                </c:pt>
                <c:pt idx="231">
                  <c:v>43873</c:v>
                </c:pt>
                <c:pt idx="232">
                  <c:v>43874</c:v>
                </c:pt>
                <c:pt idx="233">
                  <c:v>43875</c:v>
                </c:pt>
                <c:pt idx="234">
                  <c:v>43879</c:v>
                </c:pt>
                <c:pt idx="235">
                  <c:v>43880</c:v>
                </c:pt>
                <c:pt idx="236">
                  <c:v>43881</c:v>
                </c:pt>
                <c:pt idx="237">
                  <c:v>43882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43892</c:v>
                </c:pt>
                <c:pt idx="244">
                  <c:v>43893</c:v>
                </c:pt>
                <c:pt idx="245">
                  <c:v>43894</c:v>
                </c:pt>
                <c:pt idx="246">
                  <c:v>43895</c:v>
                </c:pt>
                <c:pt idx="247">
                  <c:v>43896</c:v>
                </c:pt>
                <c:pt idx="248">
                  <c:v>43899</c:v>
                </c:pt>
                <c:pt idx="249">
                  <c:v>43900</c:v>
                </c:pt>
                <c:pt idx="250">
                  <c:v>43901</c:v>
                </c:pt>
                <c:pt idx="251">
                  <c:v>43902</c:v>
                </c:pt>
                <c:pt idx="252">
                  <c:v>43903</c:v>
                </c:pt>
                <c:pt idx="253">
                  <c:v>43906</c:v>
                </c:pt>
                <c:pt idx="254">
                  <c:v>43907</c:v>
                </c:pt>
                <c:pt idx="255">
                  <c:v>43908</c:v>
                </c:pt>
                <c:pt idx="256">
                  <c:v>43909</c:v>
                </c:pt>
                <c:pt idx="257">
                  <c:v>43910</c:v>
                </c:pt>
                <c:pt idx="258">
                  <c:v>43913</c:v>
                </c:pt>
                <c:pt idx="259">
                  <c:v>43914</c:v>
                </c:pt>
                <c:pt idx="260">
                  <c:v>43915</c:v>
                </c:pt>
                <c:pt idx="261">
                  <c:v>43916</c:v>
                </c:pt>
                <c:pt idx="262">
                  <c:v>43917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43927</c:v>
                </c:pt>
                <c:pt idx="269">
                  <c:v>43928</c:v>
                </c:pt>
                <c:pt idx="270">
                  <c:v>43929</c:v>
                </c:pt>
                <c:pt idx="271">
                  <c:v>43930</c:v>
                </c:pt>
                <c:pt idx="272">
                  <c:v>43934</c:v>
                </c:pt>
                <c:pt idx="273">
                  <c:v>43935</c:v>
                </c:pt>
                <c:pt idx="274">
                  <c:v>43936</c:v>
                </c:pt>
                <c:pt idx="275">
                  <c:v>43937</c:v>
                </c:pt>
                <c:pt idx="276">
                  <c:v>43938</c:v>
                </c:pt>
                <c:pt idx="277">
                  <c:v>43941</c:v>
                </c:pt>
                <c:pt idx="278">
                  <c:v>43942</c:v>
                </c:pt>
                <c:pt idx="279">
                  <c:v>43943</c:v>
                </c:pt>
                <c:pt idx="280">
                  <c:v>43944</c:v>
                </c:pt>
                <c:pt idx="281">
                  <c:v>43945</c:v>
                </c:pt>
                <c:pt idx="282">
                  <c:v>43948</c:v>
                </c:pt>
                <c:pt idx="283">
                  <c:v>43949</c:v>
                </c:pt>
                <c:pt idx="284">
                  <c:v>43950</c:v>
                </c:pt>
                <c:pt idx="285">
                  <c:v>43951</c:v>
                </c:pt>
                <c:pt idx="286">
                  <c:v>43952</c:v>
                </c:pt>
                <c:pt idx="287">
                  <c:v>43955</c:v>
                </c:pt>
                <c:pt idx="288">
                  <c:v>43956</c:v>
                </c:pt>
                <c:pt idx="289">
                  <c:v>43957</c:v>
                </c:pt>
                <c:pt idx="290">
                  <c:v>43958</c:v>
                </c:pt>
                <c:pt idx="291">
                  <c:v>43959</c:v>
                </c:pt>
                <c:pt idx="292">
                  <c:v>43962</c:v>
                </c:pt>
                <c:pt idx="293">
                  <c:v>43963</c:v>
                </c:pt>
                <c:pt idx="294">
                  <c:v>43964</c:v>
                </c:pt>
                <c:pt idx="295">
                  <c:v>43965</c:v>
                </c:pt>
                <c:pt idx="296">
                  <c:v>43966</c:v>
                </c:pt>
                <c:pt idx="297">
                  <c:v>43969</c:v>
                </c:pt>
                <c:pt idx="298">
                  <c:v>43970</c:v>
                </c:pt>
                <c:pt idx="299">
                  <c:v>43971</c:v>
                </c:pt>
                <c:pt idx="300">
                  <c:v>43972</c:v>
                </c:pt>
                <c:pt idx="301">
                  <c:v>43973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43983</c:v>
                </c:pt>
                <c:pt idx="307">
                  <c:v>43984</c:v>
                </c:pt>
                <c:pt idx="308">
                  <c:v>43985</c:v>
                </c:pt>
                <c:pt idx="309">
                  <c:v>43986</c:v>
                </c:pt>
                <c:pt idx="310">
                  <c:v>43987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43997</c:v>
                </c:pt>
                <c:pt idx="317">
                  <c:v>43998</c:v>
                </c:pt>
                <c:pt idx="318">
                  <c:v>43999</c:v>
                </c:pt>
                <c:pt idx="319">
                  <c:v>44000</c:v>
                </c:pt>
                <c:pt idx="320">
                  <c:v>44001</c:v>
                </c:pt>
                <c:pt idx="321">
                  <c:v>44004</c:v>
                </c:pt>
                <c:pt idx="322">
                  <c:v>44005</c:v>
                </c:pt>
                <c:pt idx="323">
                  <c:v>44006</c:v>
                </c:pt>
                <c:pt idx="324">
                  <c:v>44007</c:v>
                </c:pt>
                <c:pt idx="325">
                  <c:v>44008</c:v>
                </c:pt>
                <c:pt idx="326">
                  <c:v>44011</c:v>
                </c:pt>
                <c:pt idx="327">
                  <c:v>44012</c:v>
                </c:pt>
                <c:pt idx="328">
                  <c:v>44013</c:v>
                </c:pt>
                <c:pt idx="329">
                  <c:v>44014</c:v>
                </c:pt>
                <c:pt idx="330">
                  <c:v>44018</c:v>
                </c:pt>
                <c:pt idx="331">
                  <c:v>44019</c:v>
                </c:pt>
                <c:pt idx="332">
                  <c:v>44020</c:v>
                </c:pt>
                <c:pt idx="333">
                  <c:v>44021</c:v>
                </c:pt>
                <c:pt idx="334">
                  <c:v>44022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44046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44053</c:v>
                </c:pt>
                <c:pt idx="356">
                  <c:v>44054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44082</c:v>
                </c:pt>
                <c:pt idx="376">
                  <c:v>44083</c:v>
                </c:pt>
                <c:pt idx="377">
                  <c:v>44084</c:v>
                </c:pt>
                <c:pt idx="378">
                  <c:v>44085</c:v>
                </c:pt>
                <c:pt idx="379">
                  <c:v>44088</c:v>
                </c:pt>
                <c:pt idx="380">
                  <c:v>44089</c:v>
                </c:pt>
                <c:pt idx="381">
                  <c:v>44090</c:v>
                </c:pt>
                <c:pt idx="382">
                  <c:v>44091</c:v>
                </c:pt>
                <c:pt idx="383">
                  <c:v>44092</c:v>
                </c:pt>
                <c:pt idx="384">
                  <c:v>44095</c:v>
                </c:pt>
                <c:pt idx="385">
                  <c:v>44096</c:v>
                </c:pt>
                <c:pt idx="386">
                  <c:v>44097</c:v>
                </c:pt>
                <c:pt idx="387">
                  <c:v>44098</c:v>
                </c:pt>
                <c:pt idx="388">
                  <c:v>44099</c:v>
                </c:pt>
                <c:pt idx="389">
                  <c:v>44102</c:v>
                </c:pt>
                <c:pt idx="390">
                  <c:v>44103</c:v>
                </c:pt>
                <c:pt idx="391">
                  <c:v>44104</c:v>
                </c:pt>
                <c:pt idx="392">
                  <c:v>44105</c:v>
                </c:pt>
                <c:pt idx="393">
                  <c:v>44106</c:v>
                </c:pt>
                <c:pt idx="394">
                  <c:v>44109</c:v>
                </c:pt>
                <c:pt idx="395">
                  <c:v>44110</c:v>
                </c:pt>
                <c:pt idx="396">
                  <c:v>44111</c:v>
                </c:pt>
                <c:pt idx="397">
                  <c:v>44112</c:v>
                </c:pt>
                <c:pt idx="398">
                  <c:v>44113</c:v>
                </c:pt>
                <c:pt idx="399">
                  <c:v>44116</c:v>
                </c:pt>
                <c:pt idx="400">
                  <c:v>44117</c:v>
                </c:pt>
                <c:pt idx="401">
                  <c:v>44118</c:v>
                </c:pt>
                <c:pt idx="402">
                  <c:v>44119</c:v>
                </c:pt>
                <c:pt idx="403">
                  <c:v>44120</c:v>
                </c:pt>
                <c:pt idx="404">
                  <c:v>44123</c:v>
                </c:pt>
                <c:pt idx="405">
                  <c:v>44124</c:v>
                </c:pt>
                <c:pt idx="406">
                  <c:v>44125</c:v>
                </c:pt>
                <c:pt idx="407">
                  <c:v>44126</c:v>
                </c:pt>
                <c:pt idx="408">
                  <c:v>44127</c:v>
                </c:pt>
                <c:pt idx="409">
                  <c:v>44130</c:v>
                </c:pt>
                <c:pt idx="410">
                  <c:v>44131</c:v>
                </c:pt>
                <c:pt idx="411">
                  <c:v>44132</c:v>
                </c:pt>
                <c:pt idx="412">
                  <c:v>44133</c:v>
                </c:pt>
                <c:pt idx="413">
                  <c:v>44134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44144</c:v>
                </c:pt>
                <c:pt idx="420">
                  <c:v>44145</c:v>
                </c:pt>
                <c:pt idx="421">
                  <c:v>44146</c:v>
                </c:pt>
                <c:pt idx="422">
                  <c:v>44147</c:v>
                </c:pt>
                <c:pt idx="423">
                  <c:v>44148</c:v>
                </c:pt>
                <c:pt idx="424">
                  <c:v>44151</c:v>
                </c:pt>
                <c:pt idx="425">
                  <c:v>44152</c:v>
                </c:pt>
                <c:pt idx="426">
                  <c:v>44153</c:v>
                </c:pt>
                <c:pt idx="427">
                  <c:v>44154</c:v>
                </c:pt>
                <c:pt idx="428">
                  <c:v>44155</c:v>
                </c:pt>
                <c:pt idx="429">
                  <c:v>44158</c:v>
                </c:pt>
                <c:pt idx="430">
                  <c:v>44159</c:v>
                </c:pt>
                <c:pt idx="431">
                  <c:v>44160</c:v>
                </c:pt>
                <c:pt idx="432">
                  <c:v>44162</c:v>
                </c:pt>
                <c:pt idx="433">
                  <c:v>44165</c:v>
                </c:pt>
                <c:pt idx="434">
                  <c:v>44166</c:v>
                </c:pt>
                <c:pt idx="435">
                  <c:v>44167</c:v>
                </c:pt>
                <c:pt idx="436">
                  <c:v>44168</c:v>
                </c:pt>
                <c:pt idx="437">
                  <c:v>44169</c:v>
                </c:pt>
                <c:pt idx="438">
                  <c:v>44172</c:v>
                </c:pt>
                <c:pt idx="439">
                  <c:v>44173</c:v>
                </c:pt>
                <c:pt idx="440">
                  <c:v>44174</c:v>
                </c:pt>
                <c:pt idx="441">
                  <c:v>44175</c:v>
                </c:pt>
                <c:pt idx="442">
                  <c:v>44176</c:v>
                </c:pt>
                <c:pt idx="443">
                  <c:v>44179</c:v>
                </c:pt>
                <c:pt idx="444">
                  <c:v>44180</c:v>
                </c:pt>
                <c:pt idx="445">
                  <c:v>44181</c:v>
                </c:pt>
                <c:pt idx="446">
                  <c:v>44182</c:v>
                </c:pt>
                <c:pt idx="447">
                  <c:v>44183</c:v>
                </c:pt>
                <c:pt idx="448">
                  <c:v>44186</c:v>
                </c:pt>
                <c:pt idx="449">
                  <c:v>44187</c:v>
                </c:pt>
                <c:pt idx="450">
                  <c:v>44188</c:v>
                </c:pt>
                <c:pt idx="451">
                  <c:v>44189</c:v>
                </c:pt>
                <c:pt idx="452">
                  <c:v>44193</c:v>
                </c:pt>
                <c:pt idx="453">
                  <c:v>44194</c:v>
                </c:pt>
                <c:pt idx="454">
                  <c:v>44195</c:v>
                </c:pt>
                <c:pt idx="455">
                  <c:v>44196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44207</c:v>
                </c:pt>
                <c:pt idx="462">
                  <c:v>44208</c:v>
                </c:pt>
                <c:pt idx="463">
                  <c:v>44209</c:v>
                </c:pt>
                <c:pt idx="464">
                  <c:v>44210</c:v>
                </c:pt>
                <c:pt idx="465">
                  <c:v>44211</c:v>
                </c:pt>
                <c:pt idx="466">
                  <c:v>44215</c:v>
                </c:pt>
                <c:pt idx="467">
                  <c:v>44216</c:v>
                </c:pt>
                <c:pt idx="468">
                  <c:v>44217</c:v>
                </c:pt>
                <c:pt idx="469">
                  <c:v>44218</c:v>
                </c:pt>
                <c:pt idx="470">
                  <c:v>44221</c:v>
                </c:pt>
                <c:pt idx="471">
                  <c:v>44222</c:v>
                </c:pt>
                <c:pt idx="472">
                  <c:v>44223</c:v>
                </c:pt>
                <c:pt idx="473">
                  <c:v>44224</c:v>
                </c:pt>
                <c:pt idx="474">
                  <c:v>44225</c:v>
                </c:pt>
                <c:pt idx="475">
                  <c:v>44228</c:v>
                </c:pt>
                <c:pt idx="476">
                  <c:v>44229</c:v>
                </c:pt>
                <c:pt idx="477">
                  <c:v>44230</c:v>
                </c:pt>
                <c:pt idx="478">
                  <c:v>44231</c:v>
                </c:pt>
                <c:pt idx="479">
                  <c:v>44232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44243</c:v>
                </c:pt>
                <c:pt idx="486">
                  <c:v>44244</c:v>
                </c:pt>
                <c:pt idx="487">
                  <c:v>44245</c:v>
                </c:pt>
                <c:pt idx="488">
                  <c:v>44246</c:v>
                </c:pt>
                <c:pt idx="489">
                  <c:v>44249</c:v>
                </c:pt>
                <c:pt idx="490">
                  <c:v>44250</c:v>
                </c:pt>
                <c:pt idx="491">
                  <c:v>44251</c:v>
                </c:pt>
                <c:pt idx="492">
                  <c:v>44252</c:v>
                </c:pt>
                <c:pt idx="493">
                  <c:v>44253</c:v>
                </c:pt>
                <c:pt idx="494">
                  <c:v>44256</c:v>
                </c:pt>
                <c:pt idx="495">
                  <c:v>44257</c:v>
                </c:pt>
                <c:pt idx="496">
                  <c:v>44258</c:v>
                </c:pt>
                <c:pt idx="497">
                  <c:v>44259</c:v>
                </c:pt>
                <c:pt idx="498">
                  <c:v>44260</c:v>
                </c:pt>
                <c:pt idx="499">
                  <c:v>44263</c:v>
                </c:pt>
                <c:pt idx="500">
                  <c:v>44264</c:v>
                </c:pt>
                <c:pt idx="501">
                  <c:v>44265</c:v>
                </c:pt>
                <c:pt idx="502">
                  <c:v>44266</c:v>
                </c:pt>
                <c:pt idx="503">
                  <c:v>44267</c:v>
                </c:pt>
                <c:pt idx="504">
                  <c:v>44270</c:v>
                </c:pt>
                <c:pt idx="505">
                  <c:v>44271</c:v>
                </c:pt>
                <c:pt idx="506">
                  <c:v>44272</c:v>
                </c:pt>
                <c:pt idx="507">
                  <c:v>44273</c:v>
                </c:pt>
                <c:pt idx="508">
                  <c:v>44274</c:v>
                </c:pt>
                <c:pt idx="509">
                  <c:v>44277</c:v>
                </c:pt>
                <c:pt idx="510">
                  <c:v>44278</c:v>
                </c:pt>
                <c:pt idx="511">
                  <c:v>44279</c:v>
                </c:pt>
                <c:pt idx="512">
                  <c:v>44280</c:v>
                </c:pt>
                <c:pt idx="513">
                  <c:v>44281</c:v>
                </c:pt>
                <c:pt idx="514">
                  <c:v>44284</c:v>
                </c:pt>
                <c:pt idx="515">
                  <c:v>44285</c:v>
                </c:pt>
                <c:pt idx="516">
                  <c:v>44286</c:v>
                </c:pt>
                <c:pt idx="517">
                  <c:v>44287</c:v>
                </c:pt>
                <c:pt idx="518">
                  <c:v>44291</c:v>
                </c:pt>
                <c:pt idx="519">
                  <c:v>44292</c:v>
                </c:pt>
                <c:pt idx="520">
                  <c:v>44293</c:v>
                </c:pt>
                <c:pt idx="521">
                  <c:v>44294</c:v>
                </c:pt>
                <c:pt idx="522">
                  <c:v>44295</c:v>
                </c:pt>
                <c:pt idx="523">
                  <c:v>44298</c:v>
                </c:pt>
                <c:pt idx="524">
                  <c:v>44299</c:v>
                </c:pt>
                <c:pt idx="525">
                  <c:v>44300</c:v>
                </c:pt>
                <c:pt idx="526">
                  <c:v>44301</c:v>
                </c:pt>
                <c:pt idx="527">
                  <c:v>44302</c:v>
                </c:pt>
                <c:pt idx="528">
                  <c:v>44305</c:v>
                </c:pt>
                <c:pt idx="529">
                  <c:v>44306</c:v>
                </c:pt>
                <c:pt idx="530">
                  <c:v>44307</c:v>
                </c:pt>
                <c:pt idx="531">
                  <c:v>44308</c:v>
                </c:pt>
                <c:pt idx="532">
                  <c:v>44309</c:v>
                </c:pt>
                <c:pt idx="533">
                  <c:v>44312</c:v>
                </c:pt>
                <c:pt idx="534">
                  <c:v>44313</c:v>
                </c:pt>
                <c:pt idx="535">
                  <c:v>44314</c:v>
                </c:pt>
                <c:pt idx="536">
                  <c:v>44315</c:v>
                </c:pt>
                <c:pt idx="537">
                  <c:v>44316</c:v>
                </c:pt>
                <c:pt idx="538">
                  <c:v>44319</c:v>
                </c:pt>
                <c:pt idx="539">
                  <c:v>44320</c:v>
                </c:pt>
                <c:pt idx="540">
                  <c:v>44321</c:v>
                </c:pt>
                <c:pt idx="541">
                  <c:v>44322</c:v>
                </c:pt>
                <c:pt idx="542">
                  <c:v>44323</c:v>
                </c:pt>
                <c:pt idx="543">
                  <c:v>44326</c:v>
                </c:pt>
                <c:pt idx="544">
                  <c:v>44327</c:v>
                </c:pt>
                <c:pt idx="545">
                  <c:v>44328</c:v>
                </c:pt>
                <c:pt idx="546">
                  <c:v>44329</c:v>
                </c:pt>
                <c:pt idx="547">
                  <c:v>44330</c:v>
                </c:pt>
                <c:pt idx="548">
                  <c:v>44333</c:v>
                </c:pt>
                <c:pt idx="549">
                  <c:v>44334</c:v>
                </c:pt>
                <c:pt idx="550">
                  <c:v>44335</c:v>
                </c:pt>
                <c:pt idx="551">
                  <c:v>44336</c:v>
                </c:pt>
                <c:pt idx="552">
                  <c:v>44337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44348</c:v>
                </c:pt>
                <c:pt idx="559">
                  <c:v>44349</c:v>
                </c:pt>
                <c:pt idx="560">
                  <c:v>44350</c:v>
                </c:pt>
                <c:pt idx="561">
                  <c:v>44351</c:v>
                </c:pt>
                <c:pt idx="562">
                  <c:v>44354</c:v>
                </c:pt>
                <c:pt idx="563">
                  <c:v>44355</c:v>
                </c:pt>
                <c:pt idx="564">
                  <c:v>44356</c:v>
                </c:pt>
                <c:pt idx="565">
                  <c:v>44357</c:v>
                </c:pt>
                <c:pt idx="566">
                  <c:v>44358</c:v>
                </c:pt>
                <c:pt idx="567">
                  <c:v>44361</c:v>
                </c:pt>
                <c:pt idx="568">
                  <c:v>44362</c:v>
                </c:pt>
                <c:pt idx="569">
                  <c:v>44363</c:v>
                </c:pt>
                <c:pt idx="570">
                  <c:v>44364</c:v>
                </c:pt>
                <c:pt idx="571">
                  <c:v>44365</c:v>
                </c:pt>
                <c:pt idx="572">
                  <c:v>44368</c:v>
                </c:pt>
                <c:pt idx="573">
                  <c:v>44369</c:v>
                </c:pt>
                <c:pt idx="574">
                  <c:v>44370</c:v>
                </c:pt>
                <c:pt idx="575">
                  <c:v>44371</c:v>
                </c:pt>
                <c:pt idx="576">
                  <c:v>44372</c:v>
                </c:pt>
                <c:pt idx="577">
                  <c:v>44375</c:v>
                </c:pt>
                <c:pt idx="578">
                  <c:v>44376</c:v>
                </c:pt>
                <c:pt idx="579">
                  <c:v>44377</c:v>
                </c:pt>
                <c:pt idx="580">
                  <c:v>44378</c:v>
                </c:pt>
                <c:pt idx="581">
                  <c:v>44379</c:v>
                </c:pt>
                <c:pt idx="582">
                  <c:v>44383</c:v>
                </c:pt>
                <c:pt idx="583">
                  <c:v>44384</c:v>
                </c:pt>
                <c:pt idx="584">
                  <c:v>44385</c:v>
                </c:pt>
                <c:pt idx="585">
                  <c:v>44386</c:v>
                </c:pt>
                <c:pt idx="586">
                  <c:v>44389</c:v>
                </c:pt>
                <c:pt idx="587">
                  <c:v>44390</c:v>
                </c:pt>
                <c:pt idx="588">
                  <c:v>44391</c:v>
                </c:pt>
                <c:pt idx="589">
                  <c:v>44392</c:v>
                </c:pt>
                <c:pt idx="590">
                  <c:v>44393</c:v>
                </c:pt>
                <c:pt idx="591">
                  <c:v>44396</c:v>
                </c:pt>
                <c:pt idx="592">
                  <c:v>44397</c:v>
                </c:pt>
                <c:pt idx="593">
                  <c:v>44398</c:v>
                </c:pt>
                <c:pt idx="594">
                  <c:v>44399</c:v>
                </c:pt>
                <c:pt idx="595">
                  <c:v>44400</c:v>
                </c:pt>
                <c:pt idx="596">
                  <c:v>44403</c:v>
                </c:pt>
                <c:pt idx="597">
                  <c:v>44404</c:v>
                </c:pt>
                <c:pt idx="598">
                  <c:v>44405</c:v>
                </c:pt>
                <c:pt idx="599">
                  <c:v>44406</c:v>
                </c:pt>
                <c:pt idx="600">
                  <c:v>44407</c:v>
                </c:pt>
                <c:pt idx="601">
                  <c:v>44410</c:v>
                </c:pt>
                <c:pt idx="602">
                  <c:v>44411</c:v>
                </c:pt>
                <c:pt idx="603">
                  <c:v>44412</c:v>
                </c:pt>
                <c:pt idx="604">
                  <c:v>44413</c:v>
                </c:pt>
                <c:pt idx="605">
                  <c:v>44414</c:v>
                </c:pt>
                <c:pt idx="606">
                  <c:v>44417</c:v>
                </c:pt>
                <c:pt idx="607">
                  <c:v>44418</c:v>
                </c:pt>
                <c:pt idx="608">
                  <c:v>44419</c:v>
                </c:pt>
                <c:pt idx="609">
                  <c:v>44420</c:v>
                </c:pt>
                <c:pt idx="610">
                  <c:v>44421</c:v>
                </c:pt>
                <c:pt idx="611">
                  <c:v>44424</c:v>
                </c:pt>
                <c:pt idx="612">
                  <c:v>44425</c:v>
                </c:pt>
                <c:pt idx="613">
                  <c:v>44426</c:v>
                </c:pt>
                <c:pt idx="614">
                  <c:v>44427</c:v>
                </c:pt>
                <c:pt idx="615">
                  <c:v>44428</c:v>
                </c:pt>
                <c:pt idx="616">
                  <c:v>44431</c:v>
                </c:pt>
                <c:pt idx="617">
                  <c:v>44432</c:v>
                </c:pt>
                <c:pt idx="618">
                  <c:v>44433</c:v>
                </c:pt>
                <c:pt idx="619">
                  <c:v>44434</c:v>
                </c:pt>
                <c:pt idx="620">
                  <c:v>44435</c:v>
                </c:pt>
                <c:pt idx="621">
                  <c:v>44438</c:v>
                </c:pt>
                <c:pt idx="622">
                  <c:v>44439</c:v>
                </c:pt>
                <c:pt idx="623">
                  <c:v>44440</c:v>
                </c:pt>
                <c:pt idx="624">
                  <c:v>44441</c:v>
                </c:pt>
                <c:pt idx="625">
                  <c:v>44442</c:v>
                </c:pt>
                <c:pt idx="626">
                  <c:v>44446</c:v>
                </c:pt>
                <c:pt idx="627">
                  <c:v>44447</c:v>
                </c:pt>
                <c:pt idx="628">
                  <c:v>44448</c:v>
                </c:pt>
                <c:pt idx="629">
                  <c:v>44449</c:v>
                </c:pt>
                <c:pt idx="630">
                  <c:v>44452</c:v>
                </c:pt>
                <c:pt idx="631">
                  <c:v>44453</c:v>
                </c:pt>
                <c:pt idx="632">
                  <c:v>44454</c:v>
                </c:pt>
                <c:pt idx="633">
                  <c:v>44455</c:v>
                </c:pt>
                <c:pt idx="634">
                  <c:v>44456</c:v>
                </c:pt>
                <c:pt idx="635">
                  <c:v>44459</c:v>
                </c:pt>
                <c:pt idx="636">
                  <c:v>44460</c:v>
                </c:pt>
                <c:pt idx="637">
                  <c:v>44461</c:v>
                </c:pt>
                <c:pt idx="638">
                  <c:v>44462</c:v>
                </c:pt>
                <c:pt idx="639">
                  <c:v>44463</c:v>
                </c:pt>
                <c:pt idx="640">
                  <c:v>44466</c:v>
                </c:pt>
                <c:pt idx="641">
                  <c:v>44467</c:v>
                </c:pt>
                <c:pt idx="642">
                  <c:v>44468</c:v>
                </c:pt>
                <c:pt idx="643">
                  <c:v>44469</c:v>
                </c:pt>
                <c:pt idx="644">
                  <c:v>44470</c:v>
                </c:pt>
                <c:pt idx="645">
                  <c:v>44473</c:v>
                </c:pt>
                <c:pt idx="646">
                  <c:v>44474</c:v>
                </c:pt>
                <c:pt idx="647">
                  <c:v>44475</c:v>
                </c:pt>
                <c:pt idx="648">
                  <c:v>44476</c:v>
                </c:pt>
                <c:pt idx="649">
                  <c:v>44477</c:v>
                </c:pt>
                <c:pt idx="650">
                  <c:v>44480</c:v>
                </c:pt>
                <c:pt idx="651">
                  <c:v>44481</c:v>
                </c:pt>
                <c:pt idx="652">
                  <c:v>44482</c:v>
                </c:pt>
                <c:pt idx="653">
                  <c:v>44483</c:v>
                </c:pt>
                <c:pt idx="654">
                  <c:v>44484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44494</c:v>
                </c:pt>
                <c:pt idx="661">
                  <c:v>44495</c:v>
                </c:pt>
                <c:pt idx="662">
                  <c:v>44496</c:v>
                </c:pt>
                <c:pt idx="663">
                  <c:v>44497</c:v>
                </c:pt>
                <c:pt idx="664">
                  <c:v>44498</c:v>
                </c:pt>
                <c:pt idx="665">
                  <c:v>44501</c:v>
                </c:pt>
                <c:pt idx="666">
                  <c:v>44502</c:v>
                </c:pt>
                <c:pt idx="667">
                  <c:v>44503</c:v>
                </c:pt>
                <c:pt idx="668">
                  <c:v>44504</c:v>
                </c:pt>
                <c:pt idx="669">
                  <c:v>44505</c:v>
                </c:pt>
                <c:pt idx="670">
                  <c:v>44508</c:v>
                </c:pt>
                <c:pt idx="671">
                  <c:v>44509</c:v>
                </c:pt>
                <c:pt idx="672">
                  <c:v>44510</c:v>
                </c:pt>
                <c:pt idx="673">
                  <c:v>44511</c:v>
                </c:pt>
                <c:pt idx="674">
                  <c:v>44512</c:v>
                </c:pt>
                <c:pt idx="675">
                  <c:v>44515</c:v>
                </c:pt>
                <c:pt idx="676">
                  <c:v>44516</c:v>
                </c:pt>
                <c:pt idx="677">
                  <c:v>44517</c:v>
                </c:pt>
                <c:pt idx="678">
                  <c:v>44518</c:v>
                </c:pt>
                <c:pt idx="679">
                  <c:v>44519</c:v>
                </c:pt>
                <c:pt idx="680">
                  <c:v>44522</c:v>
                </c:pt>
                <c:pt idx="681">
                  <c:v>44523</c:v>
                </c:pt>
                <c:pt idx="682">
                  <c:v>44524</c:v>
                </c:pt>
                <c:pt idx="683">
                  <c:v>44526</c:v>
                </c:pt>
                <c:pt idx="684">
                  <c:v>44529</c:v>
                </c:pt>
                <c:pt idx="685">
                  <c:v>44530</c:v>
                </c:pt>
                <c:pt idx="686">
                  <c:v>44531</c:v>
                </c:pt>
                <c:pt idx="687">
                  <c:v>44532</c:v>
                </c:pt>
                <c:pt idx="688">
                  <c:v>44533</c:v>
                </c:pt>
                <c:pt idx="689">
                  <c:v>44536</c:v>
                </c:pt>
                <c:pt idx="690">
                  <c:v>44537</c:v>
                </c:pt>
                <c:pt idx="691">
                  <c:v>44538</c:v>
                </c:pt>
                <c:pt idx="692">
                  <c:v>44539</c:v>
                </c:pt>
                <c:pt idx="693">
                  <c:v>44540</c:v>
                </c:pt>
                <c:pt idx="694">
                  <c:v>44543</c:v>
                </c:pt>
                <c:pt idx="695">
                  <c:v>44544</c:v>
                </c:pt>
                <c:pt idx="696">
                  <c:v>44545</c:v>
                </c:pt>
                <c:pt idx="697">
                  <c:v>44546</c:v>
                </c:pt>
                <c:pt idx="698">
                  <c:v>44547</c:v>
                </c:pt>
                <c:pt idx="699">
                  <c:v>44550</c:v>
                </c:pt>
                <c:pt idx="700">
                  <c:v>44551</c:v>
                </c:pt>
                <c:pt idx="701">
                  <c:v>44552</c:v>
                </c:pt>
                <c:pt idx="702">
                  <c:v>44553</c:v>
                </c:pt>
                <c:pt idx="703">
                  <c:v>44557</c:v>
                </c:pt>
                <c:pt idx="704">
                  <c:v>44558</c:v>
                </c:pt>
                <c:pt idx="705">
                  <c:v>44559</c:v>
                </c:pt>
                <c:pt idx="706">
                  <c:v>44560</c:v>
                </c:pt>
                <c:pt idx="707">
                  <c:v>44561</c:v>
                </c:pt>
                <c:pt idx="708">
                  <c:v>44564</c:v>
                </c:pt>
                <c:pt idx="709">
                  <c:v>44565</c:v>
                </c:pt>
                <c:pt idx="710">
                  <c:v>44566</c:v>
                </c:pt>
                <c:pt idx="711">
                  <c:v>44567</c:v>
                </c:pt>
                <c:pt idx="712">
                  <c:v>44568</c:v>
                </c:pt>
                <c:pt idx="713">
                  <c:v>44571</c:v>
                </c:pt>
                <c:pt idx="714">
                  <c:v>44572</c:v>
                </c:pt>
                <c:pt idx="715">
                  <c:v>44573</c:v>
                </c:pt>
                <c:pt idx="716">
                  <c:v>44574</c:v>
                </c:pt>
                <c:pt idx="717">
                  <c:v>44575</c:v>
                </c:pt>
                <c:pt idx="718">
                  <c:v>44579</c:v>
                </c:pt>
                <c:pt idx="719">
                  <c:v>44580</c:v>
                </c:pt>
                <c:pt idx="720">
                  <c:v>44581</c:v>
                </c:pt>
                <c:pt idx="721">
                  <c:v>44582</c:v>
                </c:pt>
                <c:pt idx="722">
                  <c:v>44585</c:v>
                </c:pt>
                <c:pt idx="723">
                  <c:v>44586</c:v>
                </c:pt>
                <c:pt idx="724">
                  <c:v>44587</c:v>
                </c:pt>
                <c:pt idx="725">
                  <c:v>44588</c:v>
                </c:pt>
                <c:pt idx="726">
                  <c:v>44589</c:v>
                </c:pt>
                <c:pt idx="727">
                  <c:v>44592</c:v>
                </c:pt>
                <c:pt idx="728">
                  <c:v>44593</c:v>
                </c:pt>
                <c:pt idx="729">
                  <c:v>44594</c:v>
                </c:pt>
                <c:pt idx="730">
                  <c:v>44595</c:v>
                </c:pt>
                <c:pt idx="731">
                  <c:v>44596</c:v>
                </c:pt>
                <c:pt idx="732">
                  <c:v>44599</c:v>
                </c:pt>
                <c:pt idx="733">
                  <c:v>44600</c:v>
                </c:pt>
                <c:pt idx="734">
                  <c:v>44601</c:v>
                </c:pt>
                <c:pt idx="735">
                  <c:v>44602</c:v>
                </c:pt>
                <c:pt idx="736">
                  <c:v>44603</c:v>
                </c:pt>
                <c:pt idx="737">
                  <c:v>44606</c:v>
                </c:pt>
                <c:pt idx="738">
                  <c:v>44607</c:v>
                </c:pt>
                <c:pt idx="739">
                  <c:v>44608</c:v>
                </c:pt>
                <c:pt idx="740">
                  <c:v>44609</c:v>
                </c:pt>
                <c:pt idx="741">
                  <c:v>44610</c:v>
                </c:pt>
                <c:pt idx="742">
                  <c:v>44614</c:v>
                </c:pt>
                <c:pt idx="743">
                  <c:v>44615</c:v>
                </c:pt>
                <c:pt idx="744">
                  <c:v>44616</c:v>
                </c:pt>
                <c:pt idx="745">
                  <c:v>44617</c:v>
                </c:pt>
                <c:pt idx="746">
                  <c:v>44620</c:v>
                </c:pt>
                <c:pt idx="747">
                  <c:v>44621</c:v>
                </c:pt>
                <c:pt idx="748">
                  <c:v>44622</c:v>
                </c:pt>
                <c:pt idx="749">
                  <c:v>44623</c:v>
                </c:pt>
                <c:pt idx="750">
                  <c:v>44624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44634</c:v>
                </c:pt>
                <c:pt idx="757">
                  <c:v>44635</c:v>
                </c:pt>
                <c:pt idx="758">
                  <c:v>44636</c:v>
                </c:pt>
                <c:pt idx="759">
                  <c:v>44637</c:v>
                </c:pt>
                <c:pt idx="760">
                  <c:v>44638</c:v>
                </c:pt>
                <c:pt idx="761">
                  <c:v>44641</c:v>
                </c:pt>
                <c:pt idx="762">
                  <c:v>44642</c:v>
                </c:pt>
                <c:pt idx="763">
                  <c:v>44643</c:v>
                </c:pt>
                <c:pt idx="764">
                  <c:v>44644</c:v>
                </c:pt>
                <c:pt idx="765">
                  <c:v>44645</c:v>
                </c:pt>
                <c:pt idx="766">
                  <c:v>44648</c:v>
                </c:pt>
                <c:pt idx="767">
                  <c:v>44649</c:v>
                </c:pt>
                <c:pt idx="768">
                  <c:v>44650</c:v>
                </c:pt>
                <c:pt idx="769">
                  <c:v>44651</c:v>
                </c:pt>
                <c:pt idx="770">
                  <c:v>44652</c:v>
                </c:pt>
                <c:pt idx="771">
                  <c:v>44655</c:v>
                </c:pt>
                <c:pt idx="772">
                  <c:v>44656</c:v>
                </c:pt>
                <c:pt idx="773">
                  <c:v>44657</c:v>
                </c:pt>
                <c:pt idx="774">
                  <c:v>44658</c:v>
                </c:pt>
                <c:pt idx="775">
                  <c:v>44659</c:v>
                </c:pt>
                <c:pt idx="776">
                  <c:v>44662</c:v>
                </c:pt>
                <c:pt idx="777">
                  <c:v>44663</c:v>
                </c:pt>
                <c:pt idx="778">
                  <c:v>44664</c:v>
                </c:pt>
                <c:pt idx="779">
                  <c:v>44665</c:v>
                </c:pt>
                <c:pt idx="780">
                  <c:v>44669</c:v>
                </c:pt>
                <c:pt idx="781">
                  <c:v>44670</c:v>
                </c:pt>
                <c:pt idx="782">
                  <c:v>44671</c:v>
                </c:pt>
                <c:pt idx="783">
                  <c:v>44672</c:v>
                </c:pt>
                <c:pt idx="784">
                  <c:v>44673</c:v>
                </c:pt>
                <c:pt idx="785">
                  <c:v>44676</c:v>
                </c:pt>
                <c:pt idx="786">
                  <c:v>44677</c:v>
                </c:pt>
                <c:pt idx="787">
                  <c:v>44678</c:v>
                </c:pt>
                <c:pt idx="788">
                  <c:v>44679</c:v>
                </c:pt>
                <c:pt idx="789">
                  <c:v>44680</c:v>
                </c:pt>
                <c:pt idx="790">
                  <c:v>44683</c:v>
                </c:pt>
                <c:pt idx="791">
                  <c:v>44684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44712</c:v>
                </c:pt>
                <c:pt idx="811">
                  <c:v>44713</c:v>
                </c:pt>
                <c:pt idx="812">
                  <c:v>44714</c:v>
                </c:pt>
                <c:pt idx="813">
                  <c:v>44715</c:v>
                </c:pt>
                <c:pt idx="814">
                  <c:v>44718</c:v>
                </c:pt>
                <c:pt idx="815">
                  <c:v>44719</c:v>
                </c:pt>
                <c:pt idx="816">
                  <c:v>44720</c:v>
                </c:pt>
                <c:pt idx="817">
                  <c:v>44721</c:v>
                </c:pt>
                <c:pt idx="818">
                  <c:v>44722</c:v>
                </c:pt>
                <c:pt idx="819">
                  <c:v>44725</c:v>
                </c:pt>
                <c:pt idx="820">
                  <c:v>44726</c:v>
                </c:pt>
                <c:pt idx="821">
                  <c:v>44727</c:v>
                </c:pt>
                <c:pt idx="822">
                  <c:v>44728</c:v>
                </c:pt>
                <c:pt idx="823">
                  <c:v>44729</c:v>
                </c:pt>
                <c:pt idx="824">
                  <c:v>44733</c:v>
                </c:pt>
                <c:pt idx="825">
                  <c:v>44734</c:v>
                </c:pt>
                <c:pt idx="826">
                  <c:v>44735</c:v>
                </c:pt>
                <c:pt idx="827">
                  <c:v>44736</c:v>
                </c:pt>
                <c:pt idx="828">
                  <c:v>44739</c:v>
                </c:pt>
                <c:pt idx="829">
                  <c:v>44740</c:v>
                </c:pt>
                <c:pt idx="830">
                  <c:v>44741</c:v>
                </c:pt>
                <c:pt idx="831">
                  <c:v>44742</c:v>
                </c:pt>
                <c:pt idx="832">
                  <c:v>44743</c:v>
                </c:pt>
                <c:pt idx="833">
                  <c:v>44747</c:v>
                </c:pt>
                <c:pt idx="834">
                  <c:v>44748</c:v>
                </c:pt>
                <c:pt idx="835">
                  <c:v>44749</c:v>
                </c:pt>
                <c:pt idx="836">
                  <c:v>44750</c:v>
                </c:pt>
                <c:pt idx="837">
                  <c:v>44753</c:v>
                </c:pt>
                <c:pt idx="838">
                  <c:v>44754</c:v>
                </c:pt>
                <c:pt idx="839">
                  <c:v>44755</c:v>
                </c:pt>
                <c:pt idx="840">
                  <c:v>44756</c:v>
                </c:pt>
                <c:pt idx="841">
                  <c:v>44757</c:v>
                </c:pt>
                <c:pt idx="842">
                  <c:v>44760</c:v>
                </c:pt>
                <c:pt idx="843">
                  <c:v>44761</c:v>
                </c:pt>
                <c:pt idx="844">
                  <c:v>44762</c:v>
                </c:pt>
                <c:pt idx="845">
                  <c:v>44763</c:v>
                </c:pt>
                <c:pt idx="846">
                  <c:v>44764</c:v>
                </c:pt>
                <c:pt idx="847">
                  <c:v>44767</c:v>
                </c:pt>
                <c:pt idx="848">
                  <c:v>44768</c:v>
                </c:pt>
                <c:pt idx="849">
                  <c:v>44769</c:v>
                </c:pt>
                <c:pt idx="850">
                  <c:v>44770</c:v>
                </c:pt>
                <c:pt idx="851">
                  <c:v>44771</c:v>
                </c:pt>
                <c:pt idx="852">
                  <c:v>44774</c:v>
                </c:pt>
                <c:pt idx="853">
                  <c:v>44775</c:v>
                </c:pt>
                <c:pt idx="854">
                  <c:v>44776</c:v>
                </c:pt>
                <c:pt idx="855">
                  <c:v>44777</c:v>
                </c:pt>
                <c:pt idx="856">
                  <c:v>44778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44788</c:v>
                </c:pt>
                <c:pt idx="863">
                  <c:v>44789</c:v>
                </c:pt>
                <c:pt idx="864">
                  <c:v>44790</c:v>
                </c:pt>
                <c:pt idx="865">
                  <c:v>44791</c:v>
                </c:pt>
                <c:pt idx="866">
                  <c:v>44792</c:v>
                </c:pt>
                <c:pt idx="867">
                  <c:v>44795</c:v>
                </c:pt>
                <c:pt idx="868">
                  <c:v>44796</c:v>
                </c:pt>
                <c:pt idx="869">
                  <c:v>44797</c:v>
                </c:pt>
                <c:pt idx="870">
                  <c:v>44798</c:v>
                </c:pt>
                <c:pt idx="871">
                  <c:v>44799</c:v>
                </c:pt>
                <c:pt idx="872">
                  <c:v>44802</c:v>
                </c:pt>
                <c:pt idx="873">
                  <c:v>44803</c:v>
                </c:pt>
                <c:pt idx="874">
                  <c:v>44804</c:v>
                </c:pt>
                <c:pt idx="875">
                  <c:v>44805</c:v>
                </c:pt>
                <c:pt idx="876">
                  <c:v>44806</c:v>
                </c:pt>
                <c:pt idx="877">
                  <c:v>44810</c:v>
                </c:pt>
                <c:pt idx="878">
                  <c:v>44811</c:v>
                </c:pt>
                <c:pt idx="879">
                  <c:v>44812</c:v>
                </c:pt>
                <c:pt idx="880">
                  <c:v>44813</c:v>
                </c:pt>
                <c:pt idx="881">
                  <c:v>44816</c:v>
                </c:pt>
                <c:pt idx="882">
                  <c:v>44817</c:v>
                </c:pt>
                <c:pt idx="883">
                  <c:v>44818</c:v>
                </c:pt>
                <c:pt idx="884">
                  <c:v>44819</c:v>
                </c:pt>
                <c:pt idx="885">
                  <c:v>44820</c:v>
                </c:pt>
                <c:pt idx="886">
                  <c:v>44823</c:v>
                </c:pt>
                <c:pt idx="887">
                  <c:v>44824</c:v>
                </c:pt>
                <c:pt idx="888">
                  <c:v>44825</c:v>
                </c:pt>
                <c:pt idx="889">
                  <c:v>44826</c:v>
                </c:pt>
                <c:pt idx="890">
                  <c:v>44827</c:v>
                </c:pt>
                <c:pt idx="891">
                  <c:v>44830</c:v>
                </c:pt>
                <c:pt idx="892">
                  <c:v>44831</c:v>
                </c:pt>
                <c:pt idx="893">
                  <c:v>44832</c:v>
                </c:pt>
                <c:pt idx="894">
                  <c:v>44833</c:v>
                </c:pt>
                <c:pt idx="895">
                  <c:v>44834</c:v>
                </c:pt>
                <c:pt idx="896">
                  <c:v>44837</c:v>
                </c:pt>
                <c:pt idx="897">
                  <c:v>44838</c:v>
                </c:pt>
                <c:pt idx="898">
                  <c:v>44839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44860</c:v>
                </c:pt>
                <c:pt idx="914">
                  <c:v>44861</c:v>
                </c:pt>
                <c:pt idx="915">
                  <c:v>44862</c:v>
                </c:pt>
                <c:pt idx="916">
                  <c:v>44865</c:v>
                </c:pt>
                <c:pt idx="917">
                  <c:v>44866</c:v>
                </c:pt>
                <c:pt idx="918">
                  <c:v>44867</c:v>
                </c:pt>
                <c:pt idx="919">
                  <c:v>44868</c:v>
                </c:pt>
                <c:pt idx="920">
                  <c:v>44869</c:v>
                </c:pt>
                <c:pt idx="921">
                  <c:v>44872</c:v>
                </c:pt>
                <c:pt idx="922">
                  <c:v>44873</c:v>
                </c:pt>
                <c:pt idx="923">
                  <c:v>44874</c:v>
                </c:pt>
                <c:pt idx="924">
                  <c:v>44875</c:v>
                </c:pt>
                <c:pt idx="925">
                  <c:v>44876</c:v>
                </c:pt>
                <c:pt idx="926">
                  <c:v>44879</c:v>
                </c:pt>
                <c:pt idx="927">
                  <c:v>44880</c:v>
                </c:pt>
                <c:pt idx="928">
                  <c:v>44881</c:v>
                </c:pt>
                <c:pt idx="929">
                  <c:v>44882</c:v>
                </c:pt>
                <c:pt idx="930">
                  <c:v>44883</c:v>
                </c:pt>
                <c:pt idx="931">
                  <c:v>44886</c:v>
                </c:pt>
                <c:pt idx="932">
                  <c:v>44887</c:v>
                </c:pt>
                <c:pt idx="933">
                  <c:v>44888</c:v>
                </c:pt>
                <c:pt idx="934">
                  <c:v>44890</c:v>
                </c:pt>
                <c:pt idx="935">
                  <c:v>44893</c:v>
                </c:pt>
                <c:pt idx="936">
                  <c:v>44894</c:v>
                </c:pt>
                <c:pt idx="937">
                  <c:v>44895</c:v>
                </c:pt>
                <c:pt idx="938">
                  <c:v>44896</c:v>
                </c:pt>
                <c:pt idx="939">
                  <c:v>44897</c:v>
                </c:pt>
                <c:pt idx="940">
                  <c:v>44900</c:v>
                </c:pt>
                <c:pt idx="941">
                  <c:v>44901</c:v>
                </c:pt>
                <c:pt idx="942">
                  <c:v>44902</c:v>
                </c:pt>
                <c:pt idx="943">
                  <c:v>44903</c:v>
                </c:pt>
                <c:pt idx="944">
                  <c:v>44904</c:v>
                </c:pt>
                <c:pt idx="945">
                  <c:v>44907</c:v>
                </c:pt>
                <c:pt idx="946">
                  <c:v>44908</c:v>
                </c:pt>
                <c:pt idx="947">
                  <c:v>44909</c:v>
                </c:pt>
                <c:pt idx="948">
                  <c:v>44910</c:v>
                </c:pt>
                <c:pt idx="949">
                  <c:v>44911</c:v>
                </c:pt>
                <c:pt idx="950">
                  <c:v>44914</c:v>
                </c:pt>
                <c:pt idx="951">
                  <c:v>44915</c:v>
                </c:pt>
                <c:pt idx="952">
                  <c:v>44916</c:v>
                </c:pt>
                <c:pt idx="953">
                  <c:v>44917</c:v>
                </c:pt>
                <c:pt idx="954">
                  <c:v>44918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44929</c:v>
                </c:pt>
                <c:pt idx="960">
                  <c:v>44930</c:v>
                </c:pt>
                <c:pt idx="961">
                  <c:v>44931</c:v>
                </c:pt>
                <c:pt idx="962">
                  <c:v>44932</c:v>
                </c:pt>
                <c:pt idx="963">
                  <c:v>44935</c:v>
                </c:pt>
                <c:pt idx="964">
                  <c:v>44936</c:v>
                </c:pt>
                <c:pt idx="965">
                  <c:v>44937</c:v>
                </c:pt>
                <c:pt idx="966">
                  <c:v>44938</c:v>
                </c:pt>
                <c:pt idx="967">
                  <c:v>44939</c:v>
                </c:pt>
                <c:pt idx="968">
                  <c:v>44943</c:v>
                </c:pt>
                <c:pt idx="969">
                  <c:v>44944</c:v>
                </c:pt>
                <c:pt idx="970">
                  <c:v>44945</c:v>
                </c:pt>
                <c:pt idx="971">
                  <c:v>44946</c:v>
                </c:pt>
                <c:pt idx="972">
                  <c:v>44949</c:v>
                </c:pt>
                <c:pt idx="973">
                  <c:v>44950</c:v>
                </c:pt>
                <c:pt idx="974">
                  <c:v>44951</c:v>
                </c:pt>
                <c:pt idx="975">
                  <c:v>44952</c:v>
                </c:pt>
                <c:pt idx="976">
                  <c:v>44953</c:v>
                </c:pt>
                <c:pt idx="977">
                  <c:v>44956</c:v>
                </c:pt>
                <c:pt idx="978">
                  <c:v>44957</c:v>
                </c:pt>
                <c:pt idx="979">
                  <c:v>44958</c:v>
                </c:pt>
                <c:pt idx="980">
                  <c:v>44959</c:v>
                </c:pt>
                <c:pt idx="981">
                  <c:v>44960</c:v>
                </c:pt>
                <c:pt idx="982">
                  <c:v>44963</c:v>
                </c:pt>
                <c:pt idx="983">
                  <c:v>44964</c:v>
                </c:pt>
                <c:pt idx="984">
                  <c:v>44965</c:v>
                </c:pt>
                <c:pt idx="985">
                  <c:v>44966</c:v>
                </c:pt>
                <c:pt idx="986">
                  <c:v>44967</c:v>
                </c:pt>
                <c:pt idx="987">
                  <c:v>44970</c:v>
                </c:pt>
                <c:pt idx="988">
                  <c:v>44971</c:v>
                </c:pt>
                <c:pt idx="989">
                  <c:v>44972</c:v>
                </c:pt>
                <c:pt idx="990">
                  <c:v>44973</c:v>
                </c:pt>
                <c:pt idx="991">
                  <c:v>44974</c:v>
                </c:pt>
                <c:pt idx="992">
                  <c:v>44978</c:v>
                </c:pt>
                <c:pt idx="993">
                  <c:v>44979</c:v>
                </c:pt>
                <c:pt idx="994">
                  <c:v>44980</c:v>
                </c:pt>
                <c:pt idx="995">
                  <c:v>44981</c:v>
                </c:pt>
                <c:pt idx="996">
                  <c:v>44984</c:v>
                </c:pt>
                <c:pt idx="997">
                  <c:v>44985</c:v>
                </c:pt>
                <c:pt idx="998">
                  <c:v>44986</c:v>
                </c:pt>
                <c:pt idx="999">
                  <c:v>44987</c:v>
                </c:pt>
                <c:pt idx="1000">
                  <c:v>44988</c:v>
                </c:pt>
                <c:pt idx="1001">
                  <c:v>44991</c:v>
                </c:pt>
                <c:pt idx="1002">
                  <c:v>44992</c:v>
                </c:pt>
                <c:pt idx="1003">
                  <c:v>44993</c:v>
                </c:pt>
                <c:pt idx="1004">
                  <c:v>44994</c:v>
                </c:pt>
                <c:pt idx="1005">
                  <c:v>44995</c:v>
                </c:pt>
                <c:pt idx="1006">
                  <c:v>44998</c:v>
                </c:pt>
                <c:pt idx="1007">
                  <c:v>44999</c:v>
                </c:pt>
                <c:pt idx="1008">
                  <c:v>45000</c:v>
                </c:pt>
                <c:pt idx="1009">
                  <c:v>45001</c:v>
                </c:pt>
                <c:pt idx="1010">
                  <c:v>45002</c:v>
                </c:pt>
                <c:pt idx="1011">
                  <c:v>45005</c:v>
                </c:pt>
                <c:pt idx="1012">
                  <c:v>45006</c:v>
                </c:pt>
                <c:pt idx="1013">
                  <c:v>45007</c:v>
                </c:pt>
                <c:pt idx="1014">
                  <c:v>45008</c:v>
                </c:pt>
                <c:pt idx="1015">
                  <c:v>45009</c:v>
                </c:pt>
                <c:pt idx="1016">
                  <c:v>45012</c:v>
                </c:pt>
                <c:pt idx="1017">
                  <c:v>45013</c:v>
                </c:pt>
                <c:pt idx="1018">
                  <c:v>45014</c:v>
                </c:pt>
                <c:pt idx="1019">
                  <c:v>45015</c:v>
                </c:pt>
                <c:pt idx="1020">
                  <c:v>45016</c:v>
                </c:pt>
                <c:pt idx="1021">
                  <c:v>45019</c:v>
                </c:pt>
                <c:pt idx="1022">
                  <c:v>45020</c:v>
                </c:pt>
                <c:pt idx="1023">
                  <c:v>45021</c:v>
                </c:pt>
                <c:pt idx="1024">
                  <c:v>45022</c:v>
                </c:pt>
                <c:pt idx="1025">
                  <c:v>45026</c:v>
                </c:pt>
                <c:pt idx="1026">
                  <c:v>45027</c:v>
                </c:pt>
                <c:pt idx="1027">
                  <c:v>45028</c:v>
                </c:pt>
                <c:pt idx="1028">
                  <c:v>45029</c:v>
                </c:pt>
                <c:pt idx="1029">
                  <c:v>45030</c:v>
                </c:pt>
                <c:pt idx="1030">
                  <c:v>45033</c:v>
                </c:pt>
                <c:pt idx="1031">
                  <c:v>45034</c:v>
                </c:pt>
                <c:pt idx="1032">
                  <c:v>45035</c:v>
                </c:pt>
                <c:pt idx="1033">
                  <c:v>45036</c:v>
                </c:pt>
                <c:pt idx="1034">
                  <c:v>45037</c:v>
                </c:pt>
                <c:pt idx="1035">
                  <c:v>45040</c:v>
                </c:pt>
                <c:pt idx="1036">
                  <c:v>45041</c:v>
                </c:pt>
                <c:pt idx="1037">
                  <c:v>45042</c:v>
                </c:pt>
                <c:pt idx="1038">
                  <c:v>45043</c:v>
                </c:pt>
                <c:pt idx="1039">
                  <c:v>45044</c:v>
                </c:pt>
                <c:pt idx="1040">
                  <c:v>45047</c:v>
                </c:pt>
                <c:pt idx="1041">
                  <c:v>45048</c:v>
                </c:pt>
                <c:pt idx="1042">
                  <c:v>45049</c:v>
                </c:pt>
                <c:pt idx="1043">
                  <c:v>45050</c:v>
                </c:pt>
                <c:pt idx="1044">
                  <c:v>45051</c:v>
                </c:pt>
                <c:pt idx="1045">
                  <c:v>45054</c:v>
                </c:pt>
                <c:pt idx="1046">
                  <c:v>45055</c:v>
                </c:pt>
                <c:pt idx="1047">
                  <c:v>45056</c:v>
                </c:pt>
                <c:pt idx="1048">
                  <c:v>45057</c:v>
                </c:pt>
                <c:pt idx="1049">
                  <c:v>45058</c:v>
                </c:pt>
                <c:pt idx="1050">
                  <c:v>45061</c:v>
                </c:pt>
                <c:pt idx="1051">
                  <c:v>45062</c:v>
                </c:pt>
                <c:pt idx="1052">
                  <c:v>45063</c:v>
                </c:pt>
                <c:pt idx="1053">
                  <c:v>45064</c:v>
                </c:pt>
                <c:pt idx="1054">
                  <c:v>45065</c:v>
                </c:pt>
                <c:pt idx="1055">
                  <c:v>45068</c:v>
                </c:pt>
                <c:pt idx="1056">
                  <c:v>45069</c:v>
                </c:pt>
                <c:pt idx="1057">
                  <c:v>45070</c:v>
                </c:pt>
                <c:pt idx="1058">
                  <c:v>45071</c:v>
                </c:pt>
                <c:pt idx="1059">
                  <c:v>45072</c:v>
                </c:pt>
                <c:pt idx="1060">
                  <c:v>45076</c:v>
                </c:pt>
                <c:pt idx="1061">
                  <c:v>45077</c:v>
                </c:pt>
                <c:pt idx="1062">
                  <c:v>45078</c:v>
                </c:pt>
                <c:pt idx="1063">
                  <c:v>45079</c:v>
                </c:pt>
                <c:pt idx="1064">
                  <c:v>45082</c:v>
                </c:pt>
                <c:pt idx="1065">
                  <c:v>45083</c:v>
                </c:pt>
                <c:pt idx="1066">
                  <c:v>45084</c:v>
                </c:pt>
                <c:pt idx="1067">
                  <c:v>45085</c:v>
                </c:pt>
                <c:pt idx="1068">
                  <c:v>45086</c:v>
                </c:pt>
                <c:pt idx="1069">
                  <c:v>45089</c:v>
                </c:pt>
                <c:pt idx="1070">
                  <c:v>45090</c:v>
                </c:pt>
                <c:pt idx="1071">
                  <c:v>45091</c:v>
                </c:pt>
                <c:pt idx="1072">
                  <c:v>45092</c:v>
                </c:pt>
                <c:pt idx="1073">
                  <c:v>45093</c:v>
                </c:pt>
                <c:pt idx="1074">
                  <c:v>45097</c:v>
                </c:pt>
                <c:pt idx="1075">
                  <c:v>45098</c:v>
                </c:pt>
                <c:pt idx="1076">
                  <c:v>45099</c:v>
                </c:pt>
                <c:pt idx="1077">
                  <c:v>45100</c:v>
                </c:pt>
                <c:pt idx="1078">
                  <c:v>45103</c:v>
                </c:pt>
                <c:pt idx="1079">
                  <c:v>45104</c:v>
                </c:pt>
                <c:pt idx="1080">
                  <c:v>45105</c:v>
                </c:pt>
                <c:pt idx="1081">
                  <c:v>45106</c:v>
                </c:pt>
                <c:pt idx="1082">
                  <c:v>45107</c:v>
                </c:pt>
                <c:pt idx="1083">
                  <c:v>45110</c:v>
                </c:pt>
                <c:pt idx="1084">
                  <c:v>45112</c:v>
                </c:pt>
                <c:pt idx="1085">
                  <c:v>45113</c:v>
                </c:pt>
                <c:pt idx="1086">
                  <c:v>45114</c:v>
                </c:pt>
                <c:pt idx="1087">
                  <c:v>45117</c:v>
                </c:pt>
                <c:pt idx="1088">
                  <c:v>45118</c:v>
                </c:pt>
                <c:pt idx="1089">
                  <c:v>45119</c:v>
                </c:pt>
                <c:pt idx="1090">
                  <c:v>45120</c:v>
                </c:pt>
                <c:pt idx="1091">
                  <c:v>45121</c:v>
                </c:pt>
                <c:pt idx="1092">
                  <c:v>45124</c:v>
                </c:pt>
                <c:pt idx="1093">
                  <c:v>45125</c:v>
                </c:pt>
                <c:pt idx="1094">
                  <c:v>45126</c:v>
                </c:pt>
                <c:pt idx="1095">
                  <c:v>45127</c:v>
                </c:pt>
                <c:pt idx="1096">
                  <c:v>45128</c:v>
                </c:pt>
                <c:pt idx="1097">
                  <c:v>45131</c:v>
                </c:pt>
                <c:pt idx="1098">
                  <c:v>45132</c:v>
                </c:pt>
                <c:pt idx="1099">
                  <c:v>45133</c:v>
                </c:pt>
                <c:pt idx="1100">
                  <c:v>45134</c:v>
                </c:pt>
                <c:pt idx="1101">
                  <c:v>45135</c:v>
                </c:pt>
                <c:pt idx="1102">
                  <c:v>45138</c:v>
                </c:pt>
                <c:pt idx="1103">
                  <c:v>45139</c:v>
                </c:pt>
                <c:pt idx="1104">
                  <c:v>45140</c:v>
                </c:pt>
                <c:pt idx="1105">
                  <c:v>45141</c:v>
                </c:pt>
                <c:pt idx="1106">
                  <c:v>45142</c:v>
                </c:pt>
                <c:pt idx="1107">
                  <c:v>45145</c:v>
                </c:pt>
                <c:pt idx="1108">
                  <c:v>45146</c:v>
                </c:pt>
                <c:pt idx="1109">
                  <c:v>45147</c:v>
                </c:pt>
                <c:pt idx="1110">
                  <c:v>45148</c:v>
                </c:pt>
                <c:pt idx="1111">
                  <c:v>45149</c:v>
                </c:pt>
                <c:pt idx="1112">
                  <c:v>45152</c:v>
                </c:pt>
                <c:pt idx="1113">
                  <c:v>45153</c:v>
                </c:pt>
                <c:pt idx="1114">
                  <c:v>45154</c:v>
                </c:pt>
                <c:pt idx="1115">
                  <c:v>45155</c:v>
                </c:pt>
                <c:pt idx="1116">
                  <c:v>45156</c:v>
                </c:pt>
                <c:pt idx="1117">
                  <c:v>45159</c:v>
                </c:pt>
                <c:pt idx="1118">
                  <c:v>45160</c:v>
                </c:pt>
                <c:pt idx="1119">
                  <c:v>45161</c:v>
                </c:pt>
                <c:pt idx="1120">
                  <c:v>45162</c:v>
                </c:pt>
                <c:pt idx="1121">
                  <c:v>45163</c:v>
                </c:pt>
                <c:pt idx="1122">
                  <c:v>45166</c:v>
                </c:pt>
                <c:pt idx="1123">
                  <c:v>45167</c:v>
                </c:pt>
                <c:pt idx="1124">
                  <c:v>45168</c:v>
                </c:pt>
                <c:pt idx="1125">
                  <c:v>45169</c:v>
                </c:pt>
                <c:pt idx="1126">
                  <c:v>45170</c:v>
                </c:pt>
                <c:pt idx="1127">
                  <c:v>45174</c:v>
                </c:pt>
                <c:pt idx="1128">
                  <c:v>45175</c:v>
                </c:pt>
                <c:pt idx="1129">
                  <c:v>45176</c:v>
                </c:pt>
                <c:pt idx="1130">
                  <c:v>45177</c:v>
                </c:pt>
                <c:pt idx="1131">
                  <c:v>45180</c:v>
                </c:pt>
                <c:pt idx="1132">
                  <c:v>45181</c:v>
                </c:pt>
                <c:pt idx="1133">
                  <c:v>45182</c:v>
                </c:pt>
                <c:pt idx="1134">
                  <c:v>45183</c:v>
                </c:pt>
                <c:pt idx="1135">
                  <c:v>45184</c:v>
                </c:pt>
                <c:pt idx="1136">
                  <c:v>45187</c:v>
                </c:pt>
                <c:pt idx="1137">
                  <c:v>45188</c:v>
                </c:pt>
                <c:pt idx="1138">
                  <c:v>45189</c:v>
                </c:pt>
                <c:pt idx="1139">
                  <c:v>45190</c:v>
                </c:pt>
                <c:pt idx="1140">
                  <c:v>45191</c:v>
                </c:pt>
                <c:pt idx="1141">
                  <c:v>45194</c:v>
                </c:pt>
                <c:pt idx="1142">
                  <c:v>45195</c:v>
                </c:pt>
                <c:pt idx="1143">
                  <c:v>45196</c:v>
                </c:pt>
                <c:pt idx="1144">
                  <c:v>45197</c:v>
                </c:pt>
                <c:pt idx="1145">
                  <c:v>45198</c:v>
                </c:pt>
                <c:pt idx="1146">
                  <c:v>45201</c:v>
                </c:pt>
                <c:pt idx="1147">
                  <c:v>45202</c:v>
                </c:pt>
                <c:pt idx="1148">
                  <c:v>45203</c:v>
                </c:pt>
                <c:pt idx="1149">
                  <c:v>45204</c:v>
                </c:pt>
                <c:pt idx="1150">
                  <c:v>45205</c:v>
                </c:pt>
                <c:pt idx="1151">
                  <c:v>45208</c:v>
                </c:pt>
                <c:pt idx="1152">
                  <c:v>45209</c:v>
                </c:pt>
                <c:pt idx="1153">
                  <c:v>45210</c:v>
                </c:pt>
                <c:pt idx="1154">
                  <c:v>45211</c:v>
                </c:pt>
                <c:pt idx="1155">
                  <c:v>45212</c:v>
                </c:pt>
                <c:pt idx="1156">
                  <c:v>45215</c:v>
                </c:pt>
                <c:pt idx="1157">
                  <c:v>45216</c:v>
                </c:pt>
                <c:pt idx="1158">
                  <c:v>45217</c:v>
                </c:pt>
                <c:pt idx="1159">
                  <c:v>45218</c:v>
                </c:pt>
                <c:pt idx="1160">
                  <c:v>45219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45229</c:v>
                </c:pt>
                <c:pt idx="1167">
                  <c:v>45230</c:v>
                </c:pt>
                <c:pt idx="1168">
                  <c:v>45231</c:v>
                </c:pt>
                <c:pt idx="1169">
                  <c:v>45232</c:v>
                </c:pt>
                <c:pt idx="1170">
                  <c:v>45233</c:v>
                </c:pt>
                <c:pt idx="1171">
                  <c:v>45236</c:v>
                </c:pt>
                <c:pt idx="1172">
                  <c:v>45237</c:v>
                </c:pt>
                <c:pt idx="1173">
                  <c:v>45238</c:v>
                </c:pt>
                <c:pt idx="1174">
                  <c:v>45239</c:v>
                </c:pt>
                <c:pt idx="1175">
                  <c:v>45240</c:v>
                </c:pt>
                <c:pt idx="1176">
                  <c:v>45243</c:v>
                </c:pt>
                <c:pt idx="1177">
                  <c:v>45244</c:v>
                </c:pt>
                <c:pt idx="1178">
                  <c:v>45245</c:v>
                </c:pt>
                <c:pt idx="1179">
                  <c:v>45246</c:v>
                </c:pt>
                <c:pt idx="1180">
                  <c:v>45247</c:v>
                </c:pt>
                <c:pt idx="1181">
                  <c:v>45250</c:v>
                </c:pt>
                <c:pt idx="1182">
                  <c:v>45251</c:v>
                </c:pt>
                <c:pt idx="1183">
                  <c:v>45252</c:v>
                </c:pt>
                <c:pt idx="1184">
                  <c:v>45254</c:v>
                </c:pt>
                <c:pt idx="1185">
                  <c:v>45257</c:v>
                </c:pt>
                <c:pt idx="1186">
                  <c:v>45258</c:v>
                </c:pt>
                <c:pt idx="1187">
                  <c:v>45259</c:v>
                </c:pt>
                <c:pt idx="1188">
                  <c:v>45260</c:v>
                </c:pt>
                <c:pt idx="1189">
                  <c:v>45261</c:v>
                </c:pt>
                <c:pt idx="1190">
                  <c:v>45264</c:v>
                </c:pt>
                <c:pt idx="1191">
                  <c:v>45265</c:v>
                </c:pt>
                <c:pt idx="1192">
                  <c:v>45266</c:v>
                </c:pt>
                <c:pt idx="1193">
                  <c:v>45267</c:v>
                </c:pt>
                <c:pt idx="1194">
                  <c:v>45268</c:v>
                </c:pt>
                <c:pt idx="1195">
                  <c:v>45271</c:v>
                </c:pt>
                <c:pt idx="1196">
                  <c:v>45272</c:v>
                </c:pt>
                <c:pt idx="1197">
                  <c:v>45273</c:v>
                </c:pt>
                <c:pt idx="1198">
                  <c:v>45274</c:v>
                </c:pt>
                <c:pt idx="1199">
                  <c:v>45275</c:v>
                </c:pt>
                <c:pt idx="1200">
                  <c:v>45278</c:v>
                </c:pt>
                <c:pt idx="1201">
                  <c:v>45279</c:v>
                </c:pt>
                <c:pt idx="1202">
                  <c:v>45280</c:v>
                </c:pt>
                <c:pt idx="1203">
                  <c:v>45281</c:v>
                </c:pt>
                <c:pt idx="1204">
                  <c:v>45282</c:v>
                </c:pt>
                <c:pt idx="1205">
                  <c:v>45286</c:v>
                </c:pt>
                <c:pt idx="1206">
                  <c:v>45287</c:v>
                </c:pt>
                <c:pt idx="1207">
                  <c:v>45288</c:v>
                </c:pt>
                <c:pt idx="1208">
                  <c:v>45289</c:v>
                </c:pt>
                <c:pt idx="1209">
                  <c:v>45293</c:v>
                </c:pt>
                <c:pt idx="1210">
                  <c:v>45294</c:v>
                </c:pt>
                <c:pt idx="1211">
                  <c:v>45295</c:v>
                </c:pt>
                <c:pt idx="1212">
                  <c:v>45296</c:v>
                </c:pt>
                <c:pt idx="1213">
                  <c:v>45299</c:v>
                </c:pt>
                <c:pt idx="1214">
                  <c:v>45300</c:v>
                </c:pt>
                <c:pt idx="1215">
                  <c:v>45301</c:v>
                </c:pt>
                <c:pt idx="1216">
                  <c:v>45302</c:v>
                </c:pt>
                <c:pt idx="1217">
                  <c:v>45303</c:v>
                </c:pt>
                <c:pt idx="1218">
                  <c:v>45307</c:v>
                </c:pt>
                <c:pt idx="1219">
                  <c:v>45308</c:v>
                </c:pt>
                <c:pt idx="1220">
                  <c:v>45309</c:v>
                </c:pt>
                <c:pt idx="1221">
                  <c:v>45310</c:v>
                </c:pt>
                <c:pt idx="1222">
                  <c:v>45313</c:v>
                </c:pt>
                <c:pt idx="1223">
                  <c:v>45314</c:v>
                </c:pt>
                <c:pt idx="1224">
                  <c:v>45315</c:v>
                </c:pt>
                <c:pt idx="1225">
                  <c:v>45316</c:v>
                </c:pt>
                <c:pt idx="1226">
                  <c:v>45317</c:v>
                </c:pt>
                <c:pt idx="1227">
                  <c:v>45320</c:v>
                </c:pt>
                <c:pt idx="1228">
                  <c:v>45321</c:v>
                </c:pt>
                <c:pt idx="1229">
                  <c:v>45322</c:v>
                </c:pt>
                <c:pt idx="1230">
                  <c:v>45323</c:v>
                </c:pt>
                <c:pt idx="1231">
                  <c:v>45324</c:v>
                </c:pt>
                <c:pt idx="1232">
                  <c:v>45327</c:v>
                </c:pt>
                <c:pt idx="1233">
                  <c:v>45328</c:v>
                </c:pt>
                <c:pt idx="1234">
                  <c:v>45329</c:v>
                </c:pt>
                <c:pt idx="1235">
                  <c:v>45330</c:v>
                </c:pt>
                <c:pt idx="1236">
                  <c:v>45331</c:v>
                </c:pt>
                <c:pt idx="1237">
                  <c:v>45334</c:v>
                </c:pt>
                <c:pt idx="1238">
                  <c:v>45335</c:v>
                </c:pt>
                <c:pt idx="1239">
                  <c:v>45336</c:v>
                </c:pt>
                <c:pt idx="1240">
                  <c:v>45337</c:v>
                </c:pt>
                <c:pt idx="1241">
                  <c:v>45338</c:v>
                </c:pt>
                <c:pt idx="1242">
                  <c:v>45342</c:v>
                </c:pt>
                <c:pt idx="1243">
                  <c:v>45343</c:v>
                </c:pt>
                <c:pt idx="1244">
                  <c:v>45344</c:v>
                </c:pt>
                <c:pt idx="1245">
                  <c:v>45345</c:v>
                </c:pt>
                <c:pt idx="1246">
                  <c:v>45348</c:v>
                </c:pt>
                <c:pt idx="1247">
                  <c:v>45349</c:v>
                </c:pt>
                <c:pt idx="1248">
                  <c:v>45350</c:v>
                </c:pt>
                <c:pt idx="1249">
                  <c:v>45351</c:v>
                </c:pt>
                <c:pt idx="1250">
                  <c:v>45352</c:v>
                </c:pt>
                <c:pt idx="1251">
                  <c:v>45355</c:v>
                </c:pt>
                <c:pt idx="1252">
                  <c:v>45356</c:v>
                </c:pt>
                <c:pt idx="1253">
                  <c:v>45357</c:v>
                </c:pt>
                <c:pt idx="1254">
                  <c:v>45358</c:v>
                </c:pt>
                <c:pt idx="1255">
                  <c:v>45359</c:v>
                </c:pt>
                <c:pt idx="1256">
                  <c:v>45362</c:v>
                </c:pt>
              </c:numCache>
            </c:numRef>
          </c:cat>
          <c:val>
            <c:numRef>
              <c:f>pricefetcher!$D$2:$D$1258</c:f>
              <c:numCache>
                <c:formatCode>General</c:formatCode>
                <c:ptCount val="1257"/>
                <c:pt idx="0">
                  <c:v>41.389999389648438</c:v>
                </c:pt>
                <c:pt idx="1">
                  <c:v>42.452499389648438</c:v>
                </c:pt>
                <c:pt idx="2">
                  <c:v>42.237499237060547</c:v>
                </c:pt>
                <c:pt idx="3">
                  <c:v>43.927501678466797</c:v>
                </c:pt>
                <c:pt idx="4">
                  <c:v>43.599998474121087</c:v>
                </c:pt>
                <c:pt idx="5">
                  <c:v>45.985000610351563</c:v>
                </c:pt>
                <c:pt idx="6">
                  <c:v>44.375</c:v>
                </c:pt>
                <c:pt idx="7">
                  <c:v>43.444999694824219</c:v>
                </c:pt>
                <c:pt idx="8">
                  <c:v>44.217498779296882</c:v>
                </c:pt>
                <c:pt idx="9">
                  <c:v>44.125</c:v>
                </c:pt>
                <c:pt idx="10">
                  <c:v>44.3125</c:v>
                </c:pt>
                <c:pt idx="11">
                  <c:v>44.889999389648438</c:v>
                </c:pt>
                <c:pt idx="12">
                  <c:v>45.569999694824219</c:v>
                </c:pt>
                <c:pt idx="13">
                  <c:v>45.75</c:v>
                </c:pt>
                <c:pt idx="14">
                  <c:v>47.154998779296882</c:v>
                </c:pt>
                <c:pt idx="15">
                  <c:v>47.064998626708977</c:v>
                </c:pt>
                <c:pt idx="16">
                  <c:v>47.737499237060547</c:v>
                </c:pt>
                <c:pt idx="17">
                  <c:v>47.947498321533203</c:v>
                </c:pt>
                <c:pt idx="18">
                  <c:v>47.314998626708977</c:v>
                </c:pt>
                <c:pt idx="19">
                  <c:v>48.025001525878913</c:v>
                </c:pt>
                <c:pt idx="20">
                  <c:v>47.884998321533203</c:v>
                </c:pt>
                <c:pt idx="21">
                  <c:v>47.502498626708977</c:v>
                </c:pt>
                <c:pt idx="22">
                  <c:v>46.174999237060547</c:v>
                </c:pt>
                <c:pt idx="23">
                  <c:v>47.052501678466797</c:v>
                </c:pt>
                <c:pt idx="24">
                  <c:v>46.822498321533203</c:v>
                </c:pt>
                <c:pt idx="25">
                  <c:v>46.575000762939453</c:v>
                </c:pt>
                <c:pt idx="26">
                  <c:v>47.117500305175781</c:v>
                </c:pt>
                <c:pt idx="27">
                  <c:v>47.667499542236328</c:v>
                </c:pt>
                <c:pt idx="28">
                  <c:v>47.792499542236328</c:v>
                </c:pt>
                <c:pt idx="29">
                  <c:v>46.727500915527337</c:v>
                </c:pt>
                <c:pt idx="30">
                  <c:v>44.522499084472663</c:v>
                </c:pt>
                <c:pt idx="31">
                  <c:v>44.832500457763672</c:v>
                </c:pt>
                <c:pt idx="32">
                  <c:v>45.25</c:v>
                </c:pt>
                <c:pt idx="33">
                  <c:v>45.117500305175781</c:v>
                </c:pt>
                <c:pt idx="34">
                  <c:v>45.797500610351563</c:v>
                </c:pt>
                <c:pt idx="35">
                  <c:v>45.752498626708977</c:v>
                </c:pt>
                <c:pt idx="36">
                  <c:v>44.962501525878913</c:v>
                </c:pt>
                <c:pt idx="37">
                  <c:v>43.277500152587891</c:v>
                </c:pt>
                <c:pt idx="38">
                  <c:v>43.479999542236328</c:v>
                </c:pt>
                <c:pt idx="39">
                  <c:v>42.547500610351563</c:v>
                </c:pt>
                <c:pt idx="40">
                  <c:v>42.205001831054688</c:v>
                </c:pt>
                <c:pt idx="41">
                  <c:v>39.612499237060547</c:v>
                </c:pt>
                <c:pt idx="42">
                  <c:v>40.509998321533203</c:v>
                </c:pt>
                <c:pt idx="43">
                  <c:v>39.895000457763672</c:v>
                </c:pt>
                <c:pt idx="44">
                  <c:v>40.047500610351563</c:v>
                </c:pt>
                <c:pt idx="45">
                  <c:v>39.132499694824219</c:v>
                </c:pt>
                <c:pt idx="46">
                  <c:v>37.9375</c:v>
                </c:pt>
                <c:pt idx="47">
                  <c:v>38.764999389648438</c:v>
                </c:pt>
                <c:pt idx="48">
                  <c:v>38.049999237060547</c:v>
                </c:pt>
                <c:pt idx="49">
                  <c:v>36.830001831054688</c:v>
                </c:pt>
                <c:pt idx="50">
                  <c:v>36.287498474121087</c:v>
                </c:pt>
                <c:pt idx="51">
                  <c:v>35.832500457763672</c:v>
                </c:pt>
                <c:pt idx="52">
                  <c:v>35.084999084472663</c:v>
                </c:pt>
                <c:pt idx="53">
                  <c:v>34.777500152587891</c:v>
                </c:pt>
                <c:pt idx="54">
                  <c:v>33.865001678466797</c:v>
                </c:pt>
                <c:pt idx="55">
                  <c:v>33.444999694824219</c:v>
                </c:pt>
                <c:pt idx="56">
                  <c:v>35.75</c:v>
                </c:pt>
                <c:pt idx="57">
                  <c:v>35.319999694824219</c:v>
                </c:pt>
                <c:pt idx="58">
                  <c:v>35.944999694824219</c:v>
                </c:pt>
                <c:pt idx="59">
                  <c:v>36.375</c:v>
                </c:pt>
                <c:pt idx="60">
                  <c:v>37.107498168945313</c:v>
                </c:pt>
                <c:pt idx="61">
                  <c:v>37.6875</c:v>
                </c:pt>
                <c:pt idx="62">
                  <c:v>36.549999237060547</c:v>
                </c:pt>
                <c:pt idx="63">
                  <c:v>37.064998626708977</c:v>
                </c:pt>
                <c:pt idx="64">
                  <c:v>36.159999847412109</c:v>
                </c:pt>
                <c:pt idx="65">
                  <c:v>36.257499694824219</c:v>
                </c:pt>
                <c:pt idx="66">
                  <c:v>38.220001220703118</c:v>
                </c:pt>
                <c:pt idx="67">
                  <c:v>38.279998779296882</c:v>
                </c:pt>
                <c:pt idx="68">
                  <c:v>38.525001525878913</c:v>
                </c:pt>
                <c:pt idx="69">
                  <c:v>37.939998626708977</c:v>
                </c:pt>
                <c:pt idx="70">
                  <c:v>38.165000915527337</c:v>
                </c:pt>
                <c:pt idx="71">
                  <c:v>37.869998931884773</c:v>
                </c:pt>
                <c:pt idx="72">
                  <c:v>39.814998626708977</c:v>
                </c:pt>
                <c:pt idx="73">
                  <c:v>40.807498931884773</c:v>
                </c:pt>
                <c:pt idx="74">
                  <c:v>41.057498931884773</c:v>
                </c:pt>
                <c:pt idx="75">
                  <c:v>41.542499542236328</c:v>
                </c:pt>
                <c:pt idx="76">
                  <c:v>40.557498931884773</c:v>
                </c:pt>
                <c:pt idx="77">
                  <c:v>40.6875</c:v>
                </c:pt>
                <c:pt idx="78">
                  <c:v>40.057498931884773</c:v>
                </c:pt>
                <c:pt idx="79">
                  <c:v>39.302501678466797</c:v>
                </c:pt>
                <c:pt idx="80">
                  <c:v>39.327499389648438</c:v>
                </c:pt>
                <c:pt idx="81">
                  <c:v>40.014999389648438</c:v>
                </c:pt>
                <c:pt idx="82">
                  <c:v>41.569999694824219</c:v>
                </c:pt>
                <c:pt idx="83">
                  <c:v>41.902500152587891</c:v>
                </c:pt>
                <c:pt idx="84">
                  <c:v>41.817501068115227</c:v>
                </c:pt>
                <c:pt idx="85">
                  <c:v>41.770000457763672</c:v>
                </c:pt>
                <c:pt idx="86">
                  <c:v>42.427501678466797</c:v>
                </c:pt>
                <c:pt idx="87">
                  <c:v>42.544998168945313</c:v>
                </c:pt>
                <c:pt idx="88">
                  <c:v>42.110000610351563</c:v>
                </c:pt>
                <c:pt idx="89">
                  <c:v>42.830001831054688</c:v>
                </c:pt>
                <c:pt idx="90">
                  <c:v>43.915000915527337</c:v>
                </c:pt>
                <c:pt idx="91">
                  <c:v>44.665000915527337</c:v>
                </c:pt>
                <c:pt idx="92">
                  <c:v>43.345001220703118</c:v>
                </c:pt>
                <c:pt idx="93">
                  <c:v>43.767501831054688</c:v>
                </c:pt>
                <c:pt idx="94">
                  <c:v>43.705001831054688</c:v>
                </c:pt>
                <c:pt idx="95">
                  <c:v>43.862499237060547</c:v>
                </c:pt>
                <c:pt idx="96">
                  <c:v>42.180000305175781</c:v>
                </c:pt>
                <c:pt idx="97">
                  <c:v>41.229999542236328</c:v>
                </c:pt>
                <c:pt idx="98">
                  <c:v>40.297500610351563</c:v>
                </c:pt>
                <c:pt idx="99">
                  <c:v>37.697498321533203</c:v>
                </c:pt>
                <c:pt idx="100">
                  <c:v>38.087501525878913</c:v>
                </c:pt>
                <c:pt idx="101">
                  <c:v>38.472499847412109</c:v>
                </c:pt>
                <c:pt idx="102">
                  <c:v>39.564998626708977</c:v>
                </c:pt>
                <c:pt idx="103">
                  <c:v>38.544998168945313</c:v>
                </c:pt>
                <c:pt idx="104">
                  <c:v>37.862499237060547</c:v>
                </c:pt>
                <c:pt idx="105">
                  <c:v>39.012500762939453</c:v>
                </c:pt>
                <c:pt idx="106">
                  <c:v>37.517501831054688</c:v>
                </c:pt>
                <c:pt idx="107">
                  <c:v>37.192501068115227</c:v>
                </c:pt>
                <c:pt idx="108">
                  <c:v>39.889999389648438</c:v>
                </c:pt>
                <c:pt idx="109">
                  <c:v>42.694999694824219</c:v>
                </c:pt>
                <c:pt idx="110">
                  <c:v>41.967498779296882</c:v>
                </c:pt>
                <c:pt idx="111">
                  <c:v>42.807498931884773</c:v>
                </c:pt>
                <c:pt idx="112">
                  <c:v>42.869998931884773</c:v>
                </c:pt>
                <c:pt idx="113">
                  <c:v>40.610000610351563</c:v>
                </c:pt>
                <c:pt idx="114">
                  <c:v>41.362499237060547</c:v>
                </c:pt>
                <c:pt idx="115">
                  <c:v>40.450000762939453</c:v>
                </c:pt>
                <c:pt idx="116">
                  <c:v>40.305000305175781</c:v>
                </c:pt>
                <c:pt idx="117">
                  <c:v>41.75</c:v>
                </c:pt>
                <c:pt idx="118">
                  <c:v>41.877498626708977</c:v>
                </c:pt>
                <c:pt idx="119">
                  <c:v>41.042499542236328</c:v>
                </c:pt>
                <c:pt idx="120">
                  <c:v>42.189998626708977</c:v>
                </c:pt>
                <c:pt idx="121">
                  <c:v>44.935001373291023</c:v>
                </c:pt>
                <c:pt idx="122">
                  <c:v>44.662498474121087</c:v>
                </c:pt>
                <c:pt idx="123">
                  <c:v>45.125</c:v>
                </c:pt>
                <c:pt idx="124">
                  <c:v>45.794998168945313</c:v>
                </c:pt>
                <c:pt idx="125">
                  <c:v>46.082500457763672</c:v>
                </c:pt>
                <c:pt idx="126">
                  <c:v>46.067501068115227</c:v>
                </c:pt>
                <c:pt idx="127">
                  <c:v>45.485000610351563</c:v>
                </c:pt>
                <c:pt idx="128">
                  <c:v>45.052501678466797</c:v>
                </c:pt>
                <c:pt idx="129">
                  <c:v>45.267501831054688</c:v>
                </c:pt>
                <c:pt idx="130">
                  <c:v>44.994998931884773</c:v>
                </c:pt>
                <c:pt idx="131">
                  <c:v>44.235000610351563</c:v>
                </c:pt>
                <c:pt idx="132">
                  <c:v>43.172500610351563</c:v>
                </c:pt>
                <c:pt idx="133">
                  <c:v>43.709999084472663</c:v>
                </c:pt>
                <c:pt idx="134">
                  <c:v>43.132499694824219</c:v>
                </c:pt>
                <c:pt idx="135">
                  <c:v>44.557498931884773</c:v>
                </c:pt>
                <c:pt idx="136">
                  <c:v>44.334999084472663</c:v>
                </c:pt>
                <c:pt idx="137">
                  <c:v>42.939998626708977</c:v>
                </c:pt>
                <c:pt idx="138">
                  <c:v>43.517501831054688</c:v>
                </c:pt>
                <c:pt idx="139">
                  <c:v>43.5</c:v>
                </c:pt>
                <c:pt idx="140">
                  <c:v>43.259998321533203</c:v>
                </c:pt>
                <c:pt idx="141">
                  <c:v>45.327499389648438</c:v>
                </c:pt>
                <c:pt idx="142">
                  <c:v>45.492500305175781</c:v>
                </c:pt>
                <c:pt idx="143">
                  <c:v>46.082500457763672</c:v>
                </c:pt>
                <c:pt idx="144">
                  <c:v>44.307498931884773</c:v>
                </c:pt>
                <c:pt idx="145">
                  <c:v>45.177501678466797</c:v>
                </c:pt>
                <c:pt idx="146">
                  <c:v>45.757499694824219</c:v>
                </c:pt>
                <c:pt idx="147">
                  <c:v>46.497501373291023</c:v>
                </c:pt>
                <c:pt idx="148">
                  <c:v>46.632499694824219</c:v>
                </c:pt>
                <c:pt idx="149">
                  <c:v>49.092498779296882</c:v>
                </c:pt>
                <c:pt idx="150">
                  <c:v>48.552501678466797</c:v>
                </c:pt>
                <c:pt idx="151">
                  <c:v>48.572498321533203</c:v>
                </c:pt>
                <c:pt idx="152">
                  <c:v>47.622501373291023</c:v>
                </c:pt>
                <c:pt idx="153">
                  <c:v>49.002498626708977</c:v>
                </c:pt>
                <c:pt idx="154">
                  <c:v>48.902500152587891</c:v>
                </c:pt>
                <c:pt idx="155">
                  <c:v>48.772499084472663</c:v>
                </c:pt>
                <c:pt idx="156">
                  <c:v>49.215000152587891</c:v>
                </c:pt>
                <c:pt idx="157">
                  <c:v>51.134998321533203</c:v>
                </c:pt>
                <c:pt idx="158">
                  <c:v>51.697498321533203</c:v>
                </c:pt>
                <c:pt idx="159">
                  <c:v>50.729999542236328</c:v>
                </c:pt>
                <c:pt idx="160">
                  <c:v>50.75</c:v>
                </c:pt>
                <c:pt idx="161">
                  <c:v>50.255001068115227</c:v>
                </c:pt>
                <c:pt idx="162">
                  <c:v>50.647499084472663</c:v>
                </c:pt>
                <c:pt idx="163">
                  <c:v>52.625</c:v>
                </c:pt>
                <c:pt idx="164">
                  <c:v>52.402500152587891</c:v>
                </c:pt>
                <c:pt idx="165">
                  <c:v>51.907501220703118</c:v>
                </c:pt>
                <c:pt idx="166">
                  <c:v>52.084999084472663</c:v>
                </c:pt>
                <c:pt idx="167">
                  <c:v>51.944999694824219</c:v>
                </c:pt>
                <c:pt idx="168">
                  <c:v>52.044998168945313</c:v>
                </c:pt>
                <c:pt idx="169">
                  <c:v>52.402500152587891</c:v>
                </c:pt>
                <c:pt idx="170">
                  <c:v>52.142501831054688</c:v>
                </c:pt>
                <c:pt idx="171">
                  <c:v>52.447498321533203</c:v>
                </c:pt>
                <c:pt idx="172">
                  <c:v>51.047500610351563</c:v>
                </c:pt>
                <c:pt idx="173">
                  <c:v>53.069999694824219</c:v>
                </c:pt>
                <c:pt idx="174">
                  <c:v>51.997501373291023</c:v>
                </c:pt>
                <c:pt idx="175">
                  <c:v>52.794998168945313</c:v>
                </c:pt>
                <c:pt idx="176">
                  <c:v>52.544998168945313</c:v>
                </c:pt>
                <c:pt idx="177">
                  <c:v>52.722499847412109</c:v>
                </c:pt>
                <c:pt idx="178">
                  <c:v>55.302501678466797</c:v>
                </c:pt>
                <c:pt idx="179">
                  <c:v>54.25</c:v>
                </c:pt>
                <c:pt idx="180">
                  <c:v>54.560001373291023</c:v>
                </c:pt>
                <c:pt idx="181">
                  <c:v>54.185001373291023</c:v>
                </c:pt>
                <c:pt idx="182">
                  <c:v>52.3125</c:v>
                </c:pt>
                <c:pt idx="183">
                  <c:v>51.915000915527337</c:v>
                </c:pt>
                <c:pt idx="184">
                  <c:v>52.354999542236328</c:v>
                </c:pt>
                <c:pt idx="185">
                  <c:v>52.185001373291023</c:v>
                </c:pt>
                <c:pt idx="186">
                  <c:v>53.042499542236328</c:v>
                </c:pt>
                <c:pt idx="187">
                  <c:v>53.042499542236328</c:v>
                </c:pt>
                <c:pt idx="188">
                  <c:v>53.494998931884773</c:v>
                </c:pt>
                <c:pt idx="189">
                  <c:v>54.334999084472663</c:v>
                </c:pt>
                <c:pt idx="190">
                  <c:v>56.017501831054688</c:v>
                </c:pt>
                <c:pt idx="191">
                  <c:v>55.997501373291023</c:v>
                </c:pt>
                <c:pt idx="192">
                  <c:v>56.287498474121087</c:v>
                </c:pt>
                <c:pt idx="193">
                  <c:v>57.072498321533203</c:v>
                </c:pt>
                <c:pt idx="194">
                  <c:v>57.377498626708977</c:v>
                </c:pt>
                <c:pt idx="195">
                  <c:v>58.865001678466797</c:v>
                </c:pt>
                <c:pt idx="196">
                  <c:v>59.842498779296882</c:v>
                </c:pt>
                <c:pt idx="197">
                  <c:v>59.705001831054688</c:v>
                </c:pt>
                <c:pt idx="198">
                  <c:v>59.654998779296882</c:v>
                </c:pt>
                <c:pt idx="199">
                  <c:v>59.797500610351563</c:v>
                </c:pt>
                <c:pt idx="200">
                  <c:v>59.217498779296882</c:v>
                </c:pt>
                <c:pt idx="201">
                  <c:v>58.080001831054688</c:v>
                </c:pt>
                <c:pt idx="202">
                  <c:v>58.825000762939453</c:v>
                </c:pt>
                <c:pt idx="203">
                  <c:v>59.977500915527337</c:v>
                </c:pt>
                <c:pt idx="204">
                  <c:v>59.017501831054688</c:v>
                </c:pt>
                <c:pt idx="205">
                  <c:v>59.264999389648438</c:v>
                </c:pt>
                <c:pt idx="206">
                  <c:v>59.982498168945313</c:v>
                </c:pt>
                <c:pt idx="207">
                  <c:v>60.095001220703118</c:v>
                </c:pt>
                <c:pt idx="208">
                  <c:v>60.755001068115227</c:v>
                </c:pt>
                <c:pt idx="209">
                  <c:v>61.080001831054688</c:v>
                </c:pt>
                <c:pt idx="210">
                  <c:v>62.994998931884773</c:v>
                </c:pt>
                <c:pt idx="211">
                  <c:v>61.819999694824219</c:v>
                </c:pt>
                <c:pt idx="212">
                  <c:v>61.392501831054688</c:v>
                </c:pt>
                <c:pt idx="213">
                  <c:v>62.232498168945313</c:v>
                </c:pt>
                <c:pt idx="214">
                  <c:v>62.319999694824219</c:v>
                </c:pt>
                <c:pt idx="215">
                  <c:v>61.985000610351563</c:v>
                </c:pt>
                <c:pt idx="216">
                  <c:v>62.527500152587891</c:v>
                </c:pt>
                <c:pt idx="217">
                  <c:v>63.215000152587891</c:v>
                </c:pt>
                <c:pt idx="218">
                  <c:v>62.619998931884773</c:v>
                </c:pt>
                <c:pt idx="219">
                  <c:v>60.049999237060547</c:v>
                </c:pt>
                <c:pt idx="220">
                  <c:v>61.992500305175781</c:v>
                </c:pt>
                <c:pt idx="221">
                  <c:v>61.384998321533203</c:v>
                </c:pt>
                <c:pt idx="222">
                  <c:v>61.452499389648438</c:v>
                </c:pt>
                <c:pt idx="223">
                  <c:v>59.107498168945313</c:v>
                </c:pt>
                <c:pt idx="224">
                  <c:v>60.082500457763672</c:v>
                </c:pt>
                <c:pt idx="225">
                  <c:v>61.782501220703118</c:v>
                </c:pt>
                <c:pt idx="226">
                  <c:v>62.689998626708977</c:v>
                </c:pt>
                <c:pt idx="227">
                  <c:v>63.5625</c:v>
                </c:pt>
                <c:pt idx="228">
                  <c:v>62.897499084472663</c:v>
                </c:pt>
                <c:pt idx="229">
                  <c:v>65.742500305175781</c:v>
                </c:pt>
                <c:pt idx="230">
                  <c:v>66.972503662109375</c:v>
                </c:pt>
                <c:pt idx="231">
                  <c:v>68.135002136230469</c:v>
                </c:pt>
                <c:pt idx="232">
                  <c:v>67.694999694824219</c:v>
                </c:pt>
                <c:pt idx="233">
                  <c:v>72.447502136230469</c:v>
                </c:pt>
                <c:pt idx="234">
                  <c:v>74.142501831054688</c:v>
                </c:pt>
                <c:pt idx="235">
                  <c:v>78.675003051757813</c:v>
                </c:pt>
                <c:pt idx="236">
                  <c:v>77.175003051757813</c:v>
                </c:pt>
                <c:pt idx="237">
                  <c:v>73.517501831054688</c:v>
                </c:pt>
                <c:pt idx="238">
                  <c:v>68.319999694824219</c:v>
                </c:pt>
                <c:pt idx="239">
                  <c:v>65.512496948242188</c:v>
                </c:pt>
                <c:pt idx="240">
                  <c:v>66.912498474121094</c:v>
                </c:pt>
                <c:pt idx="241">
                  <c:v>63.150001525878913</c:v>
                </c:pt>
                <c:pt idx="242">
                  <c:v>67.517501831054688</c:v>
                </c:pt>
                <c:pt idx="243">
                  <c:v>69.107498168945313</c:v>
                </c:pt>
                <c:pt idx="244">
                  <c:v>66.472503662109375</c:v>
                </c:pt>
                <c:pt idx="245">
                  <c:v>71.12750244140625</c:v>
                </c:pt>
                <c:pt idx="246">
                  <c:v>68.322502136230469</c:v>
                </c:pt>
                <c:pt idx="247">
                  <c:v>66.510002136230469</c:v>
                </c:pt>
                <c:pt idx="248">
                  <c:v>61.360000610351563</c:v>
                </c:pt>
                <c:pt idx="249">
                  <c:v>65.269996643066406</c:v>
                </c:pt>
                <c:pt idx="250">
                  <c:v>61.617500305175781</c:v>
                </c:pt>
                <c:pt idx="251">
                  <c:v>54.077499389648438</c:v>
                </c:pt>
                <c:pt idx="252">
                  <c:v>60.209999084472663</c:v>
                </c:pt>
                <c:pt idx="253">
                  <c:v>49.099998474121087</c:v>
                </c:pt>
                <c:pt idx="254">
                  <c:v>54.317501068115227</c:v>
                </c:pt>
                <c:pt idx="255">
                  <c:v>50.705001831054688</c:v>
                </c:pt>
                <c:pt idx="256">
                  <c:v>53.242500305175781</c:v>
                </c:pt>
                <c:pt idx="257">
                  <c:v>51.4375</c:v>
                </c:pt>
                <c:pt idx="258">
                  <c:v>53.172500610351563</c:v>
                </c:pt>
                <c:pt idx="259">
                  <c:v>62.294998168945313</c:v>
                </c:pt>
                <c:pt idx="260">
                  <c:v>61.404998779296882</c:v>
                </c:pt>
                <c:pt idx="261">
                  <c:v>64.30999755859375</c:v>
                </c:pt>
                <c:pt idx="262">
                  <c:v>63.182498931884773</c:v>
                </c:pt>
                <c:pt idx="263">
                  <c:v>66.397499084472656</c:v>
                </c:pt>
                <c:pt idx="264">
                  <c:v>65.900001525878906</c:v>
                </c:pt>
                <c:pt idx="265">
                  <c:v>60.767501831054688</c:v>
                </c:pt>
                <c:pt idx="266">
                  <c:v>63.867500305175781</c:v>
                </c:pt>
                <c:pt idx="267">
                  <c:v>60.977500915527337</c:v>
                </c:pt>
                <c:pt idx="268">
                  <c:v>67.099998474121094</c:v>
                </c:pt>
                <c:pt idx="269">
                  <c:v>64.757499694824219</c:v>
                </c:pt>
                <c:pt idx="270">
                  <c:v>66.737503051757813</c:v>
                </c:pt>
                <c:pt idx="271">
                  <c:v>65.737503051757813</c:v>
                </c:pt>
                <c:pt idx="272">
                  <c:v>67.462501525878906</c:v>
                </c:pt>
                <c:pt idx="273">
                  <c:v>70.987503051757813</c:v>
                </c:pt>
                <c:pt idx="274">
                  <c:v>70.209999084472656</c:v>
                </c:pt>
                <c:pt idx="275">
                  <c:v>73.675003051757813</c:v>
                </c:pt>
                <c:pt idx="276">
                  <c:v>73.080001831054688</c:v>
                </c:pt>
                <c:pt idx="277">
                  <c:v>71.762496948242188</c:v>
                </c:pt>
                <c:pt idx="278">
                  <c:v>67.37750244140625</c:v>
                </c:pt>
                <c:pt idx="279">
                  <c:v>71.537498474121094</c:v>
                </c:pt>
                <c:pt idx="280">
                  <c:v>71.00250244140625</c:v>
                </c:pt>
                <c:pt idx="281">
                  <c:v>72.397499084472656</c:v>
                </c:pt>
                <c:pt idx="282">
                  <c:v>74.269996643066406</c:v>
                </c:pt>
                <c:pt idx="283">
                  <c:v>72.839996337890625</c:v>
                </c:pt>
                <c:pt idx="284">
                  <c:v>74.614997863769531</c:v>
                </c:pt>
                <c:pt idx="285">
                  <c:v>73.069999694824219</c:v>
                </c:pt>
                <c:pt idx="286">
                  <c:v>70.694999694824219</c:v>
                </c:pt>
                <c:pt idx="287">
                  <c:v>72.822502136230469</c:v>
                </c:pt>
                <c:pt idx="288">
                  <c:v>73.43499755859375</c:v>
                </c:pt>
                <c:pt idx="289">
                  <c:v>74.447502136230469</c:v>
                </c:pt>
                <c:pt idx="290">
                  <c:v>76.217498779296875</c:v>
                </c:pt>
                <c:pt idx="291">
                  <c:v>78.125</c:v>
                </c:pt>
                <c:pt idx="292">
                  <c:v>80.654998779296875</c:v>
                </c:pt>
                <c:pt idx="293">
                  <c:v>78.025001525878906</c:v>
                </c:pt>
                <c:pt idx="294">
                  <c:v>77.800003051757813</c:v>
                </c:pt>
                <c:pt idx="295">
                  <c:v>80.305000305175781</c:v>
                </c:pt>
                <c:pt idx="296">
                  <c:v>84.907501220703125</c:v>
                </c:pt>
                <c:pt idx="297">
                  <c:v>87.50250244140625</c:v>
                </c:pt>
                <c:pt idx="298">
                  <c:v>88.055000305175781</c:v>
                </c:pt>
                <c:pt idx="299">
                  <c:v>89.699996948242188</c:v>
                </c:pt>
                <c:pt idx="300">
                  <c:v>87.75250244140625</c:v>
                </c:pt>
                <c:pt idx="301">
                  <c:v>90.262496948242188</c:v>
                </c:pt>
                <c:pt idx="302">
                  <c:v>87.177497863769531</c:v>
                </c:pt>
                <c:pt idx="303">
                  <c:v>85.25250244140625</c:v>
                </c:pt>
                <c:pt idx="304">
                  <c:v>84.870002746582031</c:v>
                </c:pt>
                <c:pt idx="305">
                  <c:v>88.754997253417969</c:v>
                </c:pt>
                <c:pt idx="306">
                  <c:v>88.0625</c:v>
                </c:pt>
                <c:pt idx="307">
                  <c:v>88.25250244140625</c:v>
                </c:pt>
                <c:pt idx="308">
                  <c:v>87.694999694824219</c:v>
                </c:pt>
                <c:pt idx="309">
                  <c:v>87.665000915527344</c:v>
                </c:pt>
                <c:pt idx="310">
                  <c:v>89.199996948242188</c:v>
                </c:pt>
                <c:pt idx="311">
                  <c:v>88.050003051757813</c:v>
                </c:pt>
                <c:pt idx="312">
                  <c:v>90.459999084472656</c:v>
                </c:pt>
                <c:pt idx="313">
                  <c:v>93.667503356933594</c:v>
                </c:pt>
                <c:pt idx="314">
                  <c:v>87.962501525878906</c:v>
                </c:pt>
                <c:pt idx="315">
                  <c:v>89.324996948242188</c:v>
                </c:pt>
                <c:pt idx="316">
                  <c:v>91.737503051757813</c:v>
                </c:pt>
                <c:pt idx="317">
                  <c:v>90.68499755859375</c:v>
                </c:pt>
                <c:pt idx="318">
                  <c:v>92.360000610351563</c:v>
                </c:pt>
                <c:pt idx="319">
                  <c:v>92.180000305175781</c:v>
                </c:pt>
                <c:pt idx="320">
                  <c:v>92.612503051757813</c:v>
                </c:pt>
                <c:pt idx="321">
                  <c:v>95.267501831054688</c:v>
                </c:pt>
                <c:pt idx="322">
                  <c:v>94.5</c:v>
                </c:pt>
                <c:pt idx="323">
                  <c:v>92.355003356933594</c:v>
                </c:pt>
                <c:pt idx="324">
                  <c:v>94.900001525878906</c:v>
                </c:pt>
                <c:pt idx="325">
                  <c:v>91.550003051757813</c:v>
                </c:pt>
                <c:pt idx="326">
                  <c:v>92</c:v>
                </c:pt>
                <c:pt idx="327">
                  <c:v>94.977500915527344</c:v>
                </c:pt>
                <c:pt idx="328">
                  <c:v>95.300003051757813</c:v>
                </c:pt>
                <c:pt idx="329">
                  <c:v>96.12249755859375</c:v>
                </c:pt>
                <c:pt idx="330">
                  <c:v>98.392501831054688</c:v>
                </c:pt>
                <c:pt idx="331">
                  <c:v>98.717498779296875</c:v>
                </c:pt>
                <c:pt idx="332">
                  <c:v>102.1600036621094</c:v>
                </c:pt>
                <c:pt idx="333">
                  <c:v>105.0899963378906</c:v>
                </c:pt>
                <c:pt idx="334">
                  <c:v>104.79250335693359</c:v>
                </c:pt>
                <c:pt idx="335">
                  <c:v>100.5224990844727</c:v>
                </c:pt>
                <c:pt idx="336">
                  <c:v>103.76999664306641</c:v>
                </c:pt>
                <c:pt idx="337">
                  <c:v>102.2724990844727</c:v>
                </c:pt>
                <c:pt idx="338">
                  <c:v>101.3475036621094</c:v>
                </c:pt>
                <c:pt idx="339">
                  <c:v>102.01499938964839</c:v>
                </c:pt>
                <c:pt idx="340">
                  <c:v>105.1074981689453</c:v>
                </c:pt>
                <c:pt idx="341">
                  <c:v>103.2850036621094</c:v>
                </c:pt>
                <c:pt idx="342">
                  <c:v>104.3874969482422</c:v>
                </c:pt>
                <c:pt idx="343">
                  <c:v>101.29750061035161</c:v>
                </c:pt>
                <c:pt idx="344">
                  <c:v>101.9449996948242</c:v>
                </c:pt>
                <c:pt idx="345">
                  <c:v>104.2149963378906</c:v>
                </c:pt>
                <c:pt idx="346">
                  <c:v>102.1549987792969</c:v>
                </c:pt>
                <c:pt idx="347">
                  <c:v>104.6549987792969</c:v>
                </c:pt>
                <c:pt idx="348">
                  <c:v>106.13999938964839</c:v>
                </c:pt>
                <c:pt idx="349">
                  <c:v>106.1474990844727</c:v>
                </c:pt>
                <c:pt idx="350">
                  <c:v>110.1025009155273</c:v>
                </c:pt>
                <c:pt idx="351">
                  <c:v>112.2774963378906</c:v>
                </c:pt>
                <c:pt idx="352">
                  <c:v>112.8675003051758</c:v>
                </c:pt>
                <c:pt idx="353">
                  <c:v>113.35500335693359</c:v>
                </c:pt>
                <c:pt idx="354">
                  <c:v>111.995002746582</c:v>
                </c:pt>
                <c:pt idx="355">
                  <c:v>111.65000152587891</c:v>
                </c:pt>
                <c:pt idx="356">
                  <c:v>108.5</c:v>
                </c:pt>
                <c:pt idx="357">
                  <c:v>114.4024963378906</c:v>
                </c:pt>
                <c:pt idx="358">
                  <c:v>114.4300003051758</c:v>
                </c:pt>
                <c:pt idx="359">
                  <c:v>115.63999938964839</c:v>
                </c:pt>
                <c:pt idx="360">
                  <c:v>123.370002746582</c:v>
                </c:pt>
                <c:pt idx="361">
                  <c:v>122.6074981689453</c:v>
                </c:pt>
                <c:pt idx="362">
                  <c:v>121.3850021362305</c:v>
                </c:pt>
                <c:pt idx="363">
                  <c:v>121.4100036621094</c:v>
                </c:pt>
                <c:pt idx="364">
                  <c:v>126.8349990844727</c:v>
                </c:pt>
                <c:pt idx="365">
                  <c:v>127.20249938964839</c:v>
                </c:pt>
                <c:pt idx="366">
                  <c:v>127.5</c:v>
                </c:pt>
                <c:pt idx="367">
                  <c:v>127.73000335693359</c:v>
                </c:pt>
                <c:pt idx="368">
                  <c:v>126.2825012207031</c:v>
                </c:pt>
                <c:pt idx="369">
                  <c:v>131.47749328613281</c:v>
                </c:pt>
                <c:pt idx="370">
                  <c:v>133.7449951171875</c:v>
                </c:pt>
                <c:pt idx="371">
                  <c:v>138.21000671386719</c:v>
                </c:pt>
                <c:pt idx="372">
                  <c:v>143.4649963378906</c:v>
                </c:pt>
                <c:pt idx="373">
                  <c:v>130.1549987792969</c:v>
                </c:pt>
                <c:pt idx="374">
                  <c:v>126.22499847412109</c:v>
                </c:pt>
                <c:pt idx="375">
                  <c:v>119.129997253418</c:v>
                </c:pt>
                <c:pt idx="376">
                  <c:v>127.15000152587891</c:v>
                </c:pt>
                <c:pt idx="377">
                  <c:v>123.1175003051758</c:v>
                </c:pt>
                <c:pt idx="378">
                  <c:v>121.64499664306641</c:v>
                </c:pt>
                <c:pt idx="379">
                  <c:v>128.7225036621094</c:v>
                </c:pt>
                <c:pt idx="380">
                  <c:v>129.9100036621094</c:v>
                </c:pt>
                <c:pt idx="381">
                  <c:v>125.14499664306641</c:v>
                </c:pt>
                <c:pt idx="382">
                  <c:v>124.6350021362305</c:v>
                </c:pt>
                <c:pt idx="383">
                  <c:v>121.8925018310547</c:v>
                </c:pt>
                <c:pt idx="384">
                  <c:v>125.17250061035161</c:v>
                </c:pt>
                <c:pt idx="385">
                  <c:v>126.37750244140619</c:v>
                </c:pt>
                <c:pt idx="386">
                  <c:v>121.2375030517578</c:v>
                </c:pt>
                <c:pt idx="387">
                  <c:v>123.48000335693359</c:v>
                </c:pt>
                <c:pt idx="388">
                  <c:v>128.73750305175781</c:v>
                </c:pt>
                <c:pt idx="389">
                  <c:v>130.3500061035156</c:v>
                </c:pt>
                <c:pt idx="390">
                  <c:v>132.25750732421881</c:v>
                </c:pt>
                <c:pt idx="391">
                  <c:v>135.30499267578119</c:v>
                </c:pt>
                <c:pt idx="392">
                  <c:v>136.14500427246091</c:v>
                </c:pt>
                <c:pt idx="393">
                  <c:v>130.62249755859381</c:v>
                </c:pt>
                <c:pt idx="394">
                  <c:v>136.42500305175781</c:v>
                </c:pt>
                <c:pt idx="395">
                  <c:v>137.36500549316409</c:v>
                </c:pt>
                <c:pt idx="396">
                  <c:v>139.63999938964841</c:v>
                </c:pt>
                <c:pt idx="397">
                  <c:v>138.38749694824219</c:v>
                </c:pt>
                <c:pt idx="398">
                  <c:v>137.62750244140619</c:v>
                </c:pt>
                <c:pt idx="399">
                  <c:v>142.25999450683591</c:v>
                </c:pt>
                <c:pt idx="400">
                  <c:v>142.48249816894531</c:v>
                </c:pt>
                <c:pt idx="401">
                  <c:v>140.95249938964841</c:v>
                </c:pt>
                <c:pt idx="402">
                  <c:v>139.69999694824219</c:v>
                </c:pt>
                <c:pt idx="403">
                  <c:v>138.11500549316409</c:v>
                </c:pt>
                <c:pt idx="404">
                  <c:v>134.97749328613281</c:v>
                </c:pt>
                <c:pt idx="405">
                  <c:v>136.45500183105469</c:v>
                </c:pt>
                <c:pt idx="406">
                  <c:v>135.24749755859381</c:v>
                </c:pt>
                <c:pt idx="407">
                  <c:v>133.61000061035159</c:v>
                </c:pt>
                <c:pt idx="408">
                  <c:v>135.9024963378906</c:v>
                </c:pt>
                <c:pt idx="409">
                  <c:v>131.4125061035156</c:v>
                </c:pt>
                <c:pt idx="410">
                  <c:v>133.9674987792969</c:v>
                </c:pt>
                <c:pt idx="411">
                  <c:v>126.26999664306641</c:v>
                </c:pt>
                <c:pt idx="412">
                  <c:v>130.24000549316409</c:v>
                </c:pt>
                <c:pt idx="413">
                  <c:v>125.3399963378906</c:v>
                </c:pt>
                <c:pt idx="414">
                  <c:v>125.807502746582</c:v>
                </c:pt>
                <c:pt idx="415">
                  <c:v>130.19500732421881</c:v>
                </c:pt>
                <c:pt idx="416">
                  <c:v>137.9425048828125</c:v>
                </c:pt>
                <c:pt idx="417">
                  <c:v>141.6000061035156</c:v>
                </c:pt>
                <c:pt idx="418">
                  <c:v>145.6199951171875</c:v>
                </c:pt>
                <c:pt idx="419">
                  <c:v>136.3074951171875</c:v>
                </c:pt>
                <c:pt idx="420">
                  <c:v>127.6999969482422</c:v>
                </c:pt>
                <c:pt idx="421">
                  <c:v>134.17999267578119</c:v>
                </c:pt>
                <c:pt idx="422">
                  <c:v>134.5675048828125</c:v>
                </c:pt>
                <c:pt idx="423">
                  <c:v>132.9700012207031</c:v>
                </c:pt>
                <c:pt idx="424">
                  <c:v>135.1524963378906</c:v>
                </c:pt>
                <c:pt idx="425">
                  <c:v>134.2225036621094</c:v>
                </c:pt>
                <c:pt idx="426">
                  <c:v>134.2875061035156</c:v>
                </c:pt>
                <c:pt idx="427">
                  <c:v>134.4024963378906</c:v>
                </c:pt>
                <c:pt idx="428">
                  <c:v>130.87750244140619</c:v>
                </c:pt>
                <c:pt idx="429">
                  <c:v>131.3999938964844</c:v>
                </c:pt>
                <c:pt idx="430">
                  <c:v>129.57749938964841</c:v>
                </c:pt>
                <c:pt idx="431">
                  <c:v>132.3475036621094</c:v>
                </c:pt>
                <c:pt idx="432">
                  <c:v>132.61250305175781</c:v>
                </c:pt>
                <c:pt idx="433">
                  <c:v>134.01499938964841</c:v>
                </c:pt>
                <c:pt idx="434">
                  <c:v>133.8999938964844</c:v>
                </c:pt>
                <c:pt idx="435">
                  <c:v>135.44500732421881</c:v>
                </c:pt>
                <c:pt idx="436">
                  <c:v>133.96000671386719</c:v>
                </c:pt>
                <c:pt idx="437">
                  <c:v>135.58250427246091</c:v>
                </c:pt>
                <c:pt idx="438">
                  <c:v>136.0675048828125</c:v>
                </c:pt>
                <c:pt idx="439">
                  <c:v>133.5</c:v>
                </c:pt>
                <c:pt idx="440">
                  <c:v>129.3074951171875</c:v>
                </c:pt>
                <c:pt idx="441">
                  <c:v>129.7225036621094</c:v>
                </c:pt>
                <c:pt idx="442">
                  <c:v>130.13250732421881</c:v>
                </c:pt>
                <c:pt idx="443">
                  <c:v>133.0874938964844</c:v>
                </c:pt>
                <c:pt idx="444">
                  <c:v>133.60499572753909</c:v>
                </c:pt>
                <c:pt idx="445">
                  <c:v>132.42500305175781</c:v>
                </c:pt>
                <c:pt idx="446">
                  <c:v>133.4125061035156</c:v>
                </c:pt>
                <c:pt idx="447">
                  <c:v>132.7200012207031</c:v>
                </c:pt>
                <c:pt idx="448">
                  <c:v>133.32249450683591</c:v>
                </c:pt>
                <c:pt idx="449">
                  <c:v>132.7825012207031</c:v>
                </c:pt>
                <c:pt idx="450">
                  <c:v>130.0924987792969</c:v>
                </c:pt>
                <c:pt idx="451">
                  <c:v>129.9375</c:v>
                </c:pt>
                <c:pt idx="452">
                  <c:v>129</c:v>
                </c:pt>
                <c:pt idx="453">
                  <c:v>129.4324951171875</c:v>
                </c:pt>
                <c:pt idx="454">
                  <c:v>131.45750427246091</c:v>
                </c:pt>
                <c:pt idx="455">
                  <c:v>130.55000305175781</c:v>
                </c:pt>
                <c:pt idx="456">
                  <c:v>131.13499450683591</c:v>
                </c:pt>
                <c:pt idx="457">
                  <c:v>134.04750061035159</c:v>
                </c:pt>
                <c:pt idx="458">
                  <c:v>126.14499664306641</c:v>
                </c:pt>
                <c:pt idx="459">
                  <c:v>133.44000244140619</c:v>
                </c:pt>
                <c:pt idx="460">
                  <c:v>132.76750183105469</c:v>
                </c:pt>
                <c:pt idx="461">
                  <c:v>136.2149963378906</c:v>
                </c:pt>
                <c:pt idx="462">
                  <c:v>134.8475036621094</c:v>
                </c:pt>
                <c:pt idx="463">
                  <c:v>135.3175048828125</c:v>
                </c:pt>
                <c:pt idx="464">
                  <c:v>132.00250244140619</c:v>
                </c:pt>
                <c:pt idx="465">
                  <c:v>128.5950012207031</c:v>
                </c:pt>
                <c:pt idx="466">
                  <c:v>130.25250244140619</c:v>
                </c:pt>
                <c:pt idx="467">
                  <c:v>133.6575012207031</c:v>
                </c:pt>
                <c:pt idx="468">
                  <c:v>138.67500305175781</c:v>
                </c:pt>
                <c:pt idx="469">
                  <c:v>137.125</c:v>
                </c:pt>
                <c:pt idx="470">
                  <c:v>136.5325012207031</c:v>
                </c:pt>
                <c:pt idx="471">
                  <c:v>134.35249328613281</c:v>
                </c:pt>
                <c:pt idx="472">
                  <c:v>129.17750549316409</c:v>
                </c:pt>
                <c:pt idx="473">
                  <c:v>130.50999450683591</c:v>
                </c:pt>
                <c:pt idx="474">
                  <c:v>129.89750671386719</c:v>
                </c:pt>
                <c:pt idx="475">
                  <c:v>132.3699951171875</c:v>
                </c:pt>
                <c:pt idx="476">
                  <c:v>135.5675048828125</c:v>
                </c:pt>
                <c:pt idx="477">
                  <c:v>135.30499267578119</c:v>
                </c:pt>
                <c:pt idx="478">
                  <c:v>136.64250183105469</c:v>
                </c:pt>
                <c:pt idx="479">
                  <c:v>135.9100036621094</c:v>
                </c:pt>
                <c:pt idx="480">
                  <c:v>144.38749694824219</c:v>
                </c:pt>
                <c:pt idx="481">
                  <c:v>142.63250732421881</c:v>
                </c:pt>
                <c:pt idx="482">
                  <c:v>147.64250183105469</c:v>
                </c:pt>
                <c:pt idx="483">
                  <c:v>152.50750732421881</c:v>
                </c:pt>
                <c:pt idx="484">
                  <c:v>149.61250305175781</c:v>
                </c:pt>
                <c:pt idx="485">
                  <c:v>153.30250549316409</c:v>
                </c:pt>
                <c:pt idx="486">
                  <c:v>149.05999755859381</c:v>
                </c:pt>
                <c:pt idx="487">
                  <c:v>148.28999328613281</c:v>
                </c:pt>
                <c:pt idx="488">
                  <c:v>149.26499938964841</c:v>
                </c:pt>
                <c:pt idx="489">
                  <c:v>143.5574951171875</c:v>
                </c:pt>
                <c:pt idx="490">
                  <c:v>141.41999816894531</c:v>
                </c:pt>
                <c:pt idx="491">
                  <c:v>144.99000549316409</c:v>
                </c:pt>
                <c:pt idx="492">
                  <c:v>133.07499694824219</c:v>
                </c:pt>
                <c:pt idx="493">
                  <c:v>137.14500427246091</c:v>
                </c:pt>
                <c:pt idx="494">
                  <c:v>138.41749572753909</c:v>
                </c:pt>
                <c:pt idx="495">
                  <c:v>134.0625</c:v>
                </c:pt>
                <c:pt idx="496">
                  <c:v>128.04750061035159</c:v>
                </c:pt>
                <c:pt idx="497">
                  <c:v>123.70249938964839</c:v>
                </c:pt>
                <c:pt idx="498">
                  <c:v>124.6149978637695</c:v>
                </c:pt>
                <c:pt idx="499">
                  <c:v>115.932502746582</c:v>
                </c:pt>
                <c:pt idx="500">
                  <c:v>125.20249938964839</c:v>
                </c:pt>
                <c:pt idx="501">
                  <c:v>124.682502746582</c:v>
                </c:pt>
                <c:pt idx="502">
                  <c:v>129.93499755859381</c:v>
                </c:pt>
                <c:pt idx="503">
                  <c:v>128.55999755859381</c:v>
                </c:pt>
                <c:pt idx="504">
                  <c:v>131.9125061035156</c:v>
                </c:pt>
                <c:pt idx="505">
                  <c:v>132.9125061035156</c:v>
                </c:pt>
                <c:pt idx="506">
                  <c:v>133.4125061035156</c:v>
                </c:pt>
                <c:pt idx="507">
                  <c:v>127.22499847412109</c:v>
                </c:pt>
                <c:pt idx="508">
                  <c:v>128.45750427246091</c:v>
                </c:pt>
                <c:pt idx="509">
                  <c:v>131.86250305175781</c:v>
                </c:pt>
                <c:pt idx="510">
                  <c:v>130.70750427246091</c:v>
                </c:pt>
                <c:pt idx="511">
                  <c:v>126.4300003051758</c:v>
                </c:pt>
                <c:pt idx="512">
                  <c:v>125.3525009155273</c:v>
                </c:pt>
                <c:pt idx="513">
                  <c:v>128.39250183105469</c:v>
                </c:pt>
                <c:pt idx="514">
                  <c:v>129.48249816894531</c:v>
                </c:pt>
                <c:pt idx="515">
                  <c:v>128.7174987792969</c:v>
                </c:pt>
                <c:pt idx="516">
                  <c:v>133.48249816894531</c:v>
                </c:pt>
                <c:pt idx="517">
                  <c:v>138.11749267578119</c:v>
                </c:pt>
                <c:pt idx="518">
                  <c:v>139.875</c:v>
                </c:pt>
                <c:pt idx="519">
                  <c:v>138.61500549316409</c:v>
                </c:pt>
                <c:pt idx="520">
                  <c:v>141.43499755859381</c:v>
                </c:pt>
                <c:pt idx="521">
                  <c:v>143.16999816894531</c:v>
                </c:pt>
                <c:pt idx="522">
                  <c:v>144</c:v>
                </c:pt>
                <c:pt idx="523">
                  <c:v>152.0899963378906</c:v>
                </c:pt>
                <c:pt idx="524">
                  <c:v>156.79499816894531</c:v>
                </c:pt>
                <c:pt idx="525">
                  <c:v>152.77000427246091</c:v>
                </c:pt>
                <c:pt idx="526">
                  <c:v>161.37249755859381</c:v>
                </c:pt>
                <c:pt idx="527">
                  <c:v>159.125</c:v>
                </c:pt>
                <c:pt idx="528">
                  <c:v>153.61749267578119</c:v>
                </c:pt>
                <c:pt idx="529">
                  <c:v>151.7124938964844</c:v>
                </c:pt>
                <c:pt idx="530">
                  <c:v>153.60499572753909</c:v>
                </c:pt>
                <c:pt idx="531">
                  <c:v>148.50250244140619</c:v>
                </c:pt>
                <c:pt idx="532">
                  <c:v>152.6524963378906</c:v>
                </c:pt>
                <c:pt idx="533">
                  <c:v>154.7799987792969</c:v>
                </c:pt>
                <c:pt idx="534">
                  <c:v>153.8175048828125</c:v>
                </c:pt>
                <c:pt idx="535">
                  <c:v>152.76750183105469</c:v>
                </c:pt>
                <c:pt idx="536">
                  <c:v>153.24749755859381</c:v>
                </c:pt>
                <c:pt idx="537">
                  <c:v>150.0950012207031</c:v>
                </c:pt>
                <c:pt idx="538">
                  <c:v>148.36749267578119</c:v>
                </c:pt>
                <c:pt idx="539">
                  <c:v>143.51249694824219</c:v>
                </c:pt>
                <c:pt idx="540">
                  <c:v>144.58500671386719</c:v>
                </c:pt>
                <c:pt idx="541">
                  <c:v>145.22999572753909</c:v>
                </c:pt>
                <c:pt idx="542">
                  <c:v>148.12249755859381</c:v>
                </c:pt>
                <c:pt idx="543">
                  <c:v>142.6575012207031</c:v>
                </c:pt>
                <c:pt idx="544">
                  <c:v>143.0625</c:v>
                </c:pt>
                <c:pt idx="545">
                  <c:v>137.58500671386719</c:v>
                </c:pt>
                <c:pt idx="546">
                  <c:v>136.6524963378906</c:v>
                </c:pt>
                <c:pt idx="547">
                  <c:v>142.42999267578119</c:v>
                </c:pt>
                <c:pt idx="548">
                  <c:v>141.6549987792969</c:v>
                </c:pt>
                <c:pt idx="549">
                  <c:v>140.1575012207031</c:v>
                </c:pt>
                <c:pt idx="550">
                  <c:v>140.6575012207031</c:v>
                </c:pt>
                <c:pt idx="551">
                  <c:v>146.125</c:v>
                </c:pt>
                <c:pt idx="552">
                  <c:v>149.91749572753909</c:v>
                </c:pt>
                <c:pt idx="553">
                  <c:v>156.1199951171875</c:v>
                </c:pt>
                <c:pt idx="554">
                  <c:v>156.47749328613281</c:v>
                </c:pt>
                <c:pt idx="555">
                  <c:v>157</c:v>
                </c:pt>
                <c:pt idx="556">
                  <c:v>154.8800048828125</c:v>
                </c:pt>
                <c:pt idx="557">
                  <c:v>162.44500732421881</c:v>
                </c:pt>
                <c:pt idx="558">
                  <c:v>162.64500427246091</c:v>
                </c:pt>
                <c:pt idx="559">
                  <c:v>167.7825012207031</c:v>
                </c:pt>
                <c:pt idx="560">
                  <c:v>169.69749450683591</c:v>
                </c:pt>
                <c:pt idx="561">
                  <c:v>175.7825012207031</c:v>
                </c:pt>
                <c:pt idx="562">
                  <c:v>176.19000244140619</c:v>
                </c:pt>
                <c:pt idx="563">
                  <c:v>174.57000732421881</c:v>
                </c:pt>
                <c:pt idx="564">
                  <c:v>173.58250427246091</c:v>
                </c:pt>
                <c:pt idx="565">
                  <c:v>174.25</c:v>
                </c:pt>
                <c:pt idx="566">
                  <c:v>178.25250244140619</c:v>
                </c:pt>
                <c:pt idx="567">
                  <c:v>180.1875</c:v>
                </c:pt>
                <c:pt idx="568">
                  <c:v>177.88499450683591</c:v>
                </c:pt>
                <c:pt idx="569">
                  <c:v>178.10249328613281</c:v>
                </c:pt>
                <c:pt idx="570">
                  <c:v>186.57249450683591</c:v>
                </c:pt>
                <c:pt idx="571">
                  <c:v>186.38749694824219</c:v>
                </c:pt>
                <c:pt idx="572">
                  <c:v>184.27250671386719</c:v>
                </c:pt>
                <c:pt idx="573">
                  <c:v>188.86749267578119</c:v>
                </c:pt>
                <c:pt idx="574">
                  <c:v>190.57249450683591</c:v>
                </c:pt>
                <c:pt idx="575">
                  <c:v>192.05499267578119</c:v>
                </c:pt>
                <c:pt idx="576">
                  <c:v>190.30999755859381</c:v>
                </c:pt>
                <c:pt idx="577">
                  <c:v>199.8500061035156</c:v>
                </c:pt>
                <c:pt idx="578">
                  <c:v>200.26750183105469</c:v>
                </c:pt>
                <c:pt idx="579">
                  <c:v>200.0249938964844</c:v>
                </c:pt>
                <c:pt idx="580">
                  <c:v>202.1199951171875</c:v>
                </c:pt>
                <c:pt idx="581">
                  <c:v>204.8699951171875</c:v>
                </c:pt>
                <c:pt idx="582">
                  <c:v>206.98500061035159</c:v>
                </c:pt>
                <c:pt idx="583">
                  <c:v>203.7174987792969</c:v>
                </c:pt>
                <c:pt idx="584">
                  <c:v>199.0274963378906</c:v>
                </c:pt>
                <c:pt idx="585">
                  <c:v>200.50250244140619</c:v>
                </c:pt>
                <c:pt idx="586">
                  <c:v>205.125</c:v>
                </c:pt>
                <c:pt idx="587">
                  <c:v>202.5</c:v>
                </c:pt>
                <c:pt idx="588">
                  <c:v>198.41499328613281</c:v>
                </c:pt>
                <c:pt idx="589">
                  <c:v>189.6625061035156</c:v>
                </c:pt>
                <c:pt idx="590">
                  <c:v>181.61000061035159</c:v>
                </c:pt>
                <c:pt idx="591">
                  <c:v>187.79750061035159</c:v>
                </c:pt>
                <c:pt idx="592">
                  <c:v>186.1199951171875</c:v>
                </c:pt>
                <c:pt idx="593">
                  <c:v>194.1000061035156</c:v>
                </c:pt>
                <c:pt idx="594">
                  <c:v>195.94000244140619</c:v>
                </c:pt>
                <c:pt idx="595">
                  <c:v>195.58000183105469</c:v>
                </c:pt>
                <c:pt idx="596">
                  <c:v>192.94000244140619</c:v>
                </c:pt>
                <c:pt idx="597">
                  <c:v>192.08000183105469</c:v>
                </c:pt>
                <c:pt idx="598">
                  <c:v>195.0299987792969</c:v>
                </c:pt>
                <c:pt idx="599">
                  <c:v>196.6199951171875</c:v>
                </c:pt>
                <c:pt idx="600">
                  <c:v>194.99000549316409</c:v>
                </c:pt>
                <c:pt idx="601">
                  <c:v>197.5</c:v>
                </c:pt>
                <c:pt idx="602">
                  <c:v>198.1499938964844</c:v>
                </c:pt>
                <c:pt idx="603">
                  <c:v>202.74000549316409</c:v>
                </c:pt>
                <c:pt idx="604">
                  <c:v>206.3699951171875</c:v>
                </c:pt>
                <c:pt idx="605">
                  <c:v>203.6600036621094</c:v>
                </c:pt>
                <c:pt idx="606">
                  <c:v>202.94999694824219</c:v>
                </c:pt>
                <c:pt idx="607">
                  <c:v>199.36000061035159</c:v>
                </c:pt>
                <c:pt idx="608">
                  <c:v>196.99000549316409</c:v>
                </c:pt>
                <c:pt idx="609">
                  <c:v>199.05000305175781</c:v>
                </c:pt>
                <c:pt idx="610">
                  <c:v>201.8800048828125</c:v>
                </c:pt>
                <c:pt idx="611">
                  <c:v>199.5</c:v>
                </c:pt>
                <c:pt idx="612">
                  <c:v>194.58000183105469</c:v>
                </c:pt>
                <c:pt idx="613">
                  <c:v>190.3999938964844</c:v>
                </c:pt>
                <c:pt idx="614">
                  <c:v>197.97999572753909</c:v>
                </c:pt>
                <c:pt idx="615">
                  <c:v>208.1600036621094</c:v>
                </c:pt>
                <c:pt idx="616">
                  <c:v>219.58000183105469</c:v>
                </c:pt>
                <c:pt idx="617">
                  <c:v>217.92999267578119</c:v>
                </c:pt>
                <c:pt idx="618">
                  <c:v>222.1300048828125</c:v>
                </c:pt>
                <c:pt idx="619">
                  <c:v>220.67999267578119</c:v>
                </c:pt>
                <c:pt idx="620">
                  <c:v>226.36000061035159</c:v>
                </c:pt>
                <c:pt idx="621">
                  <c:v>226.8800048828125</c:v>
                </c:pt>
                <c:pt idx="622">
                  <c:v>223.8500061035156</c:v>
                </c:pt>
                <c:pt idx="623">
                  <c:v>224.4100036621094</c:v>
                </c:pt>
                <c:pt idx="624">
                  <c:v>223.96000671386719</c:v>
                </c:pt>
                <c:pt idx="625">
                  <c:v>228.42999267578119</c:v>
                </c:pt>
                <c:pt idx="626">
                  <c:v>226.6199951171875</c:v>
                </c:pt>
                <c:pt idx="627">
                  <c:v>223.38999938964841</c:v>
                </c:pt>
                <c:pt idx="628">
                  <c:v>221.77000427246091</c:v>
                </c:pt>
                <c:pt idx="629">
                  <c:v>224.7799987792969</c:v>
                </c:pt>
                <c:pt idx="630">
                  <c:v>221.52000427246091</c:v>
                </c:pt>
                <c:pt idx="631">
                  <c:v>222.41999816894531</c:v>
                </c:pt>
                <c:pt idx="632">
                  <c:v>223.4100036621094</c:v>
                </c:pt>
                <c:pt idx="633">
                  <c:v>222.41999816894531</c:v>
                </c:pt>
                <c:pt idx="634">
                  <c:v>219</c:v>
                </c:pt>
                <c:pt idx="635">
                  <c:v>211.1300048828125</c:v>
                </c:pt>
                <c:pt idx="636">
                  <c:v>212.46000671386719</c:v>
                </c:pt>
                <c:pt idx="637">
                  <c:v>219.4100036621094</c:v>
                </c:pt>
                <c:pt idx="638">
                  <c:v>224.82000732421881</c:v>
                </c:pt>
                <c:pt idx="639">
                  <c:v>220.80999755859381</c:v>
                </c:pt>
                <c:pt idx="640">
                  <c:v>216.6000061035156</c:v>
                </c:pt>
                <c:pt idx="641">
                  <c:v>206.99000549316409</c:v>
                </c:pt>
                <c:pt idx="642">
                  <c:v>205.16999816894531</c:v>
                </c:pt>
                <c:pt idx="643">
                  <c:v>207.1600036621094</c:v>
                </c:pt>
                <c:pt idx="644">
                  <c:v>207.41999816894531</c:v>
                </c:pt>
                <c:pt idx="645">
                  <c:v>197.32000732421881</c:v>
                </c:pt>
                <c:pt idx="646">
                  <c:v>204.50999450683591</c:v>
                </c:pt>
                <c:pt idx="647">
                  <c:v>207</c:v>
                </c:pt>
                <c:pt idx="648">
                  <c:v>210.75</c:v>
                </c:pt>
                <c:pt idx="649">
                  <c:v>208.30999755859381</c:v>
                </c:pt>
                <c:pt idx="650">
                  <c:v>206.94999694824219</c:v>
                </c:pt>
                <c:pt idx="651">
                  <c:v>206.71000671386719</c:v>
                </c:pt>
                <c:pt idx="652">
                  <c:v>209.38999938964841</c:v>
                </c:pt>
                <c:pt idx="653">
                  <c:v>217.46000671386719</c:v>
                </c:pt>
                <c:pt idx="654">
                  <c:v>218.6199951171875</c:v>
                </c:pt>
                <c:pt idx="655">
                  <c:v>222.2200012207031</c:v>
                </c:pt>
                <c:pt idx="656">
                  <c:v>222.8999938964844</c:v>
                </c:pt>
                <c:pt idx="657">
                  <c:v>221.0299987792969</c:v>
                </c:pt>
                <c:pt idx="658">
                  <c:v>226.91999816894531</c:v>
                </c:pt>
                <c:pt idx="659">
                  <c:v>227.25999450683591</c:v>
                </c:pt>
                <c:pt idx="660">
                  <c:v>231.6600036621094</c:v>
                </c:pt>
                <c:pt idx="661">
                  <c:v>247.16999816894531</c:v>
                </c:pt>
                <c:pt idx="662">
                  <c:v>244.50999450683591</c:v>
                </c:pt>
                <c:pt idx="663">
                  <c:v>249.4100036621094</c:v>
                </c:pt>
                <c:pt idx="664">
                  <c:v>255.66999816894531</c:v>
                </c:pt>
                <c:pt idx="665">
                  <c:v>258.26998901367188</c:v>
                </c:pt>
                <c:pt idx="666">
                  <c:v>264.010009765625</c:v>
                </c:pt>
                <c:pt idx="667">
                  <c:v>265.98001098632813</c:v>
                </c:pt>
                <c:pt idx="668">
                  <c:v>298.010009765625</c:v>
                </c:pt>
                <c:pt idx="669">
                  <c:v>297.51998901367188</c:v>
                </c:pt>
                <c:pt idx="670">
                  <c:v>308.04000854492188</c:v>
                </c:pt>
                <c:pt idx="671">
                  <c:v>306.57000732421881</c:v>
                </c:pt>
                <c:pt idx="672">
                  <c:v>294.58999633789063</c:v>
                </c:pt>
                <c:pt idx="673">
                  <c:v>303.89999389648438</c:v>
                </c:pt>
                <c:pt idx="674">
                  <c:v>303.89999389648438</c:v>
                </c:pt>
                <c:pt idx="675">
                  <c:v>300.25</c:v>
                </c:pt>
                <c:pt idx="676">
                  <c:v>302.02999877929688</c:v>
                </c:pt>
                <c:pt idx="677">
                  <c:v>292.6099853515625</c:v>
                </c:pt>
                <c:pt idx="678">
                  <c:v>316.75</c:v>
                </c:pt>
                <c:pt idx="679">
                  <c:v>329.85000610351563</c:v>
                </c:pt>
                <c:pt idx="680">
                  <c:v>319.55999755859381</c:v>
                </c:pt>
                <c:pt idx="681">
                  <c:v>317.45999145507813</c:v>
                </c:pt>
                <c:pt idx="682">
                  <c:v>326.739990234375</c:v>
                </c:pt>
                <c:pt idx="683">
                  <c:v>315.02999877929688</c:v>
                </c:pt>
                <c:pt idx="684">
                  <c:v>333.760009765625</c:v>
                </c:pt>
                <c:pt idx="685">
                  <c:v>326.760009765625</c:v>
                </c:pt>
                <c:pt idx="686">
                  <c:v>314.35000610351563</c:v>
                </c:pt>
                <c:pt idx="687">
                  <c:v>321.260009765625</c:v>
                </c:pt>
                <c:pt idx="688">
                  <c:v>306.92999267578119</c:v>
                </c:pt>
                <c:pt idx="689">
                  <c:v>300.3699951171875</c:v>
                </c:pt>
                <c:pt idx="690">
                  <c:v>324.26998901367188</c:v>
                </c:pt>
                <c:pt idx="691">
                  <c:v>318.260009765625</c:v>
                </c:pt>
                <c:pt idx="692">
                  <c:v>304.89999389648438</c:v>
                </c:pt>
                <c:pt idx="693">
                  <c:v>301.98001098632813</c:v>
                </c:pt>
                <c:pt idx="694">
                  <c:v>281.6099853515625</c:v>
                </c:pt>
                <c:pt idx="695">
                  <c:v>283.3699951171875</c:v>
                </c:pt>
                <c:pt idx="696">
                  <c:v>304.58999633789063</c:v>
                </c:pt>
                <c:pt idx="697">
                  <c:v>283.8699951171875</c:v>
                </c:pt>
                <c:pt idx="698">
                  <c:v>278.010009765625</c:v>
                </c:pt>
                <c:pt idx="699">
                  <c:v>277.19000244140619</c:v>
                </c:pt>
                <c:pt idx="700">
                  <c:v>290.75</c:v>
                </c:pt>
                <c:pt idx="701">
                  <c:v>294</c:v>
                </c:pt>
                <c:pt idx="702">
                  <c:v>296.39999389648438</c:v>
                </c:pt>
                <c:pt idx="703">
                  <c:v>309.45001220703119</c:v>
                </c:pt>
                <c:pt idx="704">
                  <c:v>303.22000122070313</c:v>
                </c:pt>
                <c:pt idx="705">
                  <c:v>300.010009765625</c:v>
                </c:pt>
                <c:pt idx="706">
                  <c:v>295.8599853515625</c:v>
                </c:pt>
                <c:pt idx="707">
                  <c:v>294.1099853515625</c:v>
                </c:pt>
                <c:pt idx="708">
                  <c:v>301.20999145507813</c:v>
                </c:pt>
                <c:pt idx="709">
                  <c:v>292.89999389648438</c:v>
                </c:pt>
                <c:pt idx="710">
                  <c:v>276.04000854492188</c:v>
                </c:pt>
                <c:pt idx="711">
                  <c:v>281.77999877929688</c:v>
                </c:pt>
                <c:pt idx="712">
                  <c:v>272.47000122070313</c:v>
                </c:pt>
                <c:pt idx="713">
                  <c:v>274</c:v>
                </c:pt>
                <c:pt idx="714">
                  <c:v>278.17001342773438</c:v>
                </c:pt>
                <c:pt idx="715">
                  <c:v>279.989990234375</c:v>
                </c:pt>
                <c:pt idx="716">
                  <c:v>265.75</c:v>
                </c:pt>
                <c:pt idx="717">
                  <c:v>269.42001342773438</c:v>
                </c:pt>
                <c:pt idx="718">
                  <c:v>259.02999877929688</c:v>
                </c:pt>
                <c:pt idx="719">
                  <c:v>250.66999816894531</c:v>
                </c:pt>
                <c:pt idx="720">
                  <c:v>241.5</c:v>
                </c:pt>
                <c:pt idx="721">
                  <c:v>233.74000549316409</c:v>
                </c:pt>
                <c:pt idx="722">
                  <c:v>233.7200012207031</c:v>
                </c:pt>
                <c:pt idx="723">
                  <c:v>223.24000549316409</c:v>
                </c:pt>
                <c:pt idx="724">
                  <c:v>227.7200012207031</c:v>
                </c:pt>
                <c:pt idx="725">
                  <c:v>219.44000244140619</c:v>
                </c:pt>
                <c:pt idx="726">
                  <c:v>228.3999938964844</c:v>
                </c:pt>
                <c:pt idx="727">
                  <c:v>244.86000061035159</c:v>
                </c:pt>
                <c:pt idx="728">
                  <c:v>246.3800048828125</c:v>
                </c:pt>
                <c:pt idx="729">
                  <c:v>252.41999816894531</c:v>
                </c:pt>
                <c:pt idx="730">
                  <c:v>239.47999572753909</c:v>
                </c:pt>
                <c:pt idx="731">
                  <c:v>243.19000244140619</c:v>
                </c:pt>
                <c:pt idx="732">
                  <c:v>247.2799987792969</c:v>
                </c:pt>
                <c:pt idx="733">
                  <c:v>251.08000183105469</c:v>
                </c:pt>
                <c:pt idx="734">
                  <c:v>267.04998779296881</c:v>
                </c:pt>
                <c:pt idx="735">
                  <c:v>258.239990234375</c:v>
                </c:pt>
                <c:pt idx="736">
                  <c:v>239.49000549316409</c:v>
                </c:pt>
                <c:pt idx="737">
                  <c:v>242.66999816894531</c:v>
                </c:pt>
                <c:pt idx="738">
                  <c:v>264.95001220703119</c:v>
                </c:pt>
                <c:pt idx="739">
                  <c:v>265.1099853515625</c:v>
                </c:pt>
                <c:pt idx="740">
                  <c:v>245.07000732421881</c:v>
                </c:pt>
                <c:pt idx="741">
                  <c:v>236.41999816894531</c:v>
                </c:pt>
                <c:pt idx="742">
                  <c:v>233.8999938964844</c:v>
                </c:pt>
                <c:pt idx="743">
                  <c:v>223.8699951171875</c:v>
                </c:pt>
                <c:pt idx="744">
                  <c:v>237.47999572753909</c:v>
                </c:pt>
                <c:pt idx="745">
                  <c:v>241.57000732421881</c:v>
                </c:pt>
                <c:pt idx="746">
                  <c:v>243.8500061035156</c:v>
                </c:pt>
                <c:pt idx="747">
                  <c:v>234.77000427246091</c:v>
                </c:pt>
                <c:pt idx="748">
                  <c:v>242.19999694824219</c:v>
                </c:pt>
                <c:pt idx="749">
                  <c:v>237.13999938964841</c:v>
                </c:pt>
                <c:pt idx="750">
                  <c:v>229.36000061035159</c:v>
                </c:pt>
                <c:pt idx="751">
                  <c:v>213.52000427246091</c:v>
                </c:pt>
                <c:pt idx="752">
                  <c:v>215.13999938964841</c:v>
                </c:pt>
                <c:pt idx="753">
                  <c:v>230.13999938964841</c:v>
                </c:pt>
                <c:pt idx="754">
                  <c:v>226.58000183105469</c:v>
                </c:pt>
                <c:pt idx="755">
                  <c:v>221</c:v>
                </c:pt>
                <c:pt idx="756">
                  <c:v>213.30000305175781</c:v>
                </c:pt>
                <c:pt idx="757">
                  <c:v>229.72999572753909</c:v>
                </c:pt>
                <c:pt idx="758">
                  <c:v>244.96000671386719</c:v>
                </c:pt>
                <c:pt idx="759">
                  <c:v>247.6600036621094</c:v>
                </c:pt>
                <c:pt idx="760">
                  <c:v>264.52999877929688</c:v>
                </c:pt>
                <c:pt idx="761">
                  <c:v>267.33999633789063</c:v>
                </c:pt>
                <c:pt idx="762">
                  <c:v>265.239990234375</c:v>
                </c:pt>
                <c:pt idx="763">
                  <c:v>256.33999633789063</c:v>
                </c:pt>
                <c:pt idx="764">
                  <c:v>281.5</c:v>
                </c:pt>
                <c:pt idx="765">
                  <c:v>276.92001342773438</c:v>
                </c:pt>
                <c:pt idx="766">
                  <c:v>282.19000244140619</c:v>
                </c:pt>
                <c:pt idx="767">
                  <c:v>286.55999755859381</c:v>
                </c:pt>
                <c:pt idx="768">
                  <c:v>276.89999389648438</c:v>
                </c:pt>
                <c:pt idx="769">
                  <c:v>272.8599853515625</c:v>
                </c:pt>
                <c:pt idx="770">
                  <c:v>267.1199951171875</c:v>
                </c:pt>
                <c:pt idx="771">
                  <c:v>273.60000610351563</c:v>
                </c:pt>
                <c:pt idx="772">
                  <c:v>259.30999755859381</c:v>
                </c:pt>
                <c:pt idx="773">
                  <c:v>244.07000732421881</c:v>
                </c:pt>
                <c:pt idx="774">
                  <c:v>242.08000183105469</c:v>
                </c:pt>
                <c:pt idx="775">
                  <c:v>231.19000244140619</c:v>
                </c:pt>
                <c:pt idx="776">
                  <c:v>219.16999816894531</c:v>
                </c:pt>
                <c:pt idx="777">
                  <c:v>215.03999328613281</c:v>
                </c:pt>
                <c:pt idx="778">
                  <c:v>222.0299987792969</c:v>
                </c:pt>
                <c:pt idx="779">
                  <c:v>212.58000183105469</c:v>
                </c:pt>
                <c:pt idx="780">
                  <c:v>217.83000183105469</c:v>
                </c:pt>
                <c:pt idx="781">
                  <c:v>221.97999572753909</c:v>
                </c:pt>
                <c:pt idx="782">
                  <c:v>214.82000732421881</c:v>
                </c:pt>
                <c:pt idx="783">
                  <c:v>201.83000183105469</c:v>
                </c:pt>
                <c:pt idx="784">
                  <c:v>195.1499938964844</c:v>
                </c:pt>
                <c:pt idx="785">
                  <c:v>199.02000427246091</c:v>
                </c:pt>
                <c:pt idx="786">
                  <c:v>187.8800048828125</c:v>
                </c:pt>
                <c:pt idx="787">
                  <c:v>184.1499938964844</c:v>
                </c:pt>
                <c:pt idx="788">
                  <c:v>197.82000732421881</c:v>
                </c:pt>
                <c:pt idx="789">
                  <c:v>185.4700012207031</c:v>
                </c:pt>
                <c:pt idx="790">
                  <c:v>195.33000183105469</c:v>
                </c:pt>
                <c:pt idx="791">
                  <c:v>196.02000427246091</c:v>
                </c:pt>
                <c:pt idx="792">
                  <c:v>203.3399963378906</c:v>
                </c:pt>
                <c:pt idx="793">
                  <c:v>188.44000244140619</c:v>
                </c:pt>
                <c:pt idx="794">
                  <c:v>186.75</c:v>
                </c:pt>
                <c:pt idx="795">
                  <c:v>169.5</c:v>
                </c:pt>
                <c:pt idx="796">
                  <c:v>175.94999694824219</c:v>
                </c:pt>
                <c:pt idx="797">
                  <c:v>166.30000305175781</c:v>
                </c:pt>
                <c:pt idx="798">
                  <c:v>161.75</c:v>
                </c:pt>
                <c:pt idx="799">
                  <c:v>177.05999755859381</c:v>
                </c:pt>
                <c:pt idx="800">
                  <c:v>172.63999938964841</c:v>
                </c:pt>
                <c:pt idx="801">
                  <c:v>181.77000427246091</c:v>
                </c:pt>
                <c:pt idx="802">
                  <c:v>169.3800048828125</c:v>
                </c:pt>
                <c:pt idx="803">
                  <c:v>171.24000549316409</c:v>
                </c:pt>
                <c:pt idx="804">
                  <c:v>166.94000244140619</c:v>
                </c:pt>
                <c:pt idx="805">
                  <c:v>168.97999572753909</c:v>
                </c:pt>
                <c:pt idx="806">
                  <c:v>161.53999328613281</c:v>
                </c:pt>
                <c:pt idx="807">
                  <c:v>169.75</c:v>
                </c:pt>
                <c:pt idx="808">
                  <c:v>178.50999450683591</c:v>
                </c:pt>
                <c:pt idx="809">
                  <c:v>188.11000061035159</c:v>
                </c:pt>
                <c:pt idx="810">
                  <c:v>186.7200012207031</c:v>
                </c:pt>
                <c:pt idx="811">
                  <c:v>183.19999694824219</c:v>
                </c:pt>
                <c:pt idx="812">
                  <c:v>195.91999816894531</c:v>
                </c:pt>
                <c:pt idx="813">
                  <c:v>187.19999694824219</c:v>
                </c:pt>
                <c:pt idx="814">
                  <c:v>187.86000061035159</c:v>
                </c:pt>
                <c:pt idx="815">
                  <c:v>189.25999450683591</c:v>
                </c:pt>
                <c:pt idx="816">
                  <c:v>186.47999572753909</c:v>
                </c:pt>
                <c:pt idx="817">
                  <c:v>180.47999572753909</c:v>
                </c:pt>
                <c:pt idx="818">
                  <c:v>169.74000549316409</c:v>
                </c:pt>
                <c:pt idx="819">
                  <c:v>156.4700012207031</c:v>
                </c:pt>
                <c:pt idx="820">
                  <c:v>158.36000061035159</c:v>
                </c:pt>
                <c:pt idx="821">
                  <c:v>165.27000427246091</c:v>
                </c:pt>
                <c:pt idx="822">
                  <c:v>156.00999450683591</c:v>
                </c:pt>
                <c:pt idx="823">
                  <c:v>158.80000305175781</c:v>
                </c:pt>
                <c:pt idx="824">
                  <c:v>165.6600036621094</c:v>
                </c:pt>
                <c:pt idx="825">
                  <c:v>163.6000061035156</c:v>
                </c:pt>
                <c:pt idx="826">
                  <c:v>162.25</c:v>
                </c:pt>
                <c:pt idx="827">
                  <c:v>171.25999450683591</c:v>
                </c:pt>
                <c:pt idx="828">
                  <c:v>168.69000244140619</c:v>
                </c:pt>
                <c:pt idx="829">
                  <c:v>159.82000732421881</c:v>
                </c:pt>
                <c:pt idx="830">
                  <c:v>155.41999816894531</c:v>
                </c:pt>
                <c:pt idx="831">
                  <c:v>151.5899963378906</c:v>
                </c:pt>
                <c:pt idx="832">
                  <c:v>145.22999572753909</c:v>
                </c:pt>
                <c:pt idx="833">
                  <c:v>149.63999938964841</c:v>
                </c:pt>
                <c:pt idx="834">
                  <c:v>151.30000305175781</c:v>
                </c:pt>
                <c:pt idx="835">
                  <c:v>158.58000183105469</c:v>
                </c:pt>
                <c:pt idx="836">
                  <c:v>158.3800048828125</c:v>
                </c:pt>
                <c:pt idx="837">
                  <c:v>151.52000427246091</c:v>
                </c:pt>
                <c:pt idx="838">
                  <c:v>150.82000732421881</c:v>
                </c:pt>
                <c:pt idx="839">
                  <c:v>151.63999938964841</c:v>
                </c:pt>
                <c:pt idx="840">
                  <c:v>153.7200012207031</c:v>
                </c:pt>
                <c:pt idx="841">
                  <c:v>157.6199951171875</c:v>
                </c:pt>
                <c:pt idx="842">
                  <c:v>161.00999450683591</c:v>
                </c:pt>
                <c:pt idx="843">
                  <c:v>169.91999816894531</c:v>
                </c:pt>
                <c:pt idx="844">
                  <c:v>178.07000732421881</c:v>
                </c:pt>
                <c:pt idx="845">
                  <c:v>180.5</c:v>
                </c:pt>
                <c:pt idx="846">
                  <c:v>173.19000244140619</c:v>
                </c:pt>
                <c:pt idx="847">
                  <c:v>170.24000549316409</c:v>
                </c:pt>
                <c:pt idx="848">
                  <c:v>165.33000183105469</c:v>
                </c:pt>
                <c:pt idx="849">
                  <c:v>177.8999938964844</c:v>
                </c:pt>
                <c:pt idx="850">
                  <c:v>179.8399963378906</c:v>
                </c:pt>
                <c:pt idx="851">
                  <c:v>181.6300048828125</c:v>
                </c:pt>
                <c:pt idx="852">
                  <c:v>184.4100036621094</c:v>
                </c:pt>
                <c:pt idx="853">
                  <c:v>185.25999450683591</c:v>
                </c:pt>
                <c:pt idx="854">
                  <c:v>188.92999267578119</c:v>
                </c:pt>
                <c:pt idx="855">
                  <c:v>192.1499938964844</c:v>
                </c:pt>
                <c:pt idx="856">
                  <c:v>189.88999938964841</c:v>
                </c:pt>
                <c:pt idx="857">
                  <c:v>177.92999267578119</c:v>
                </c:pt>
                <c:pt idx="858">
                  <c:v>170.86000061035159</c:v>
                </c:pt>
                <c:pt idx="859">
                  <c:v>180.9700012207031</c:v>
                </c:pt>
                <c:pt idx="860">
                  <c:v>179.41999816894531</c:v>
                </c:pt>
                <c:pt idx="861">
                  <c:v>187.0899963378906</c:v>
                </c:pt>
                <c:pt idx="862">
                  <c:v>190.32000732421881</c:v>
                </c:pt>
                <c:pt idx="863">
                  <c:v>188.78999328613281</c:v>
                </c:pt>
                <c:pt idx="864">
                  <c:v>183.3500061035156</c:v>
                </c:pt>
                <c:pt idx="865">
                  <c:v>187.72999572753909</c:v>
                </c:pt>
                <c:pt idx="866">
                  <c:v>178.49000549316409</c:v>
                </c:pt>
                <c:pt idx="867">
                  <c:v>170.3399963378906</c:v>
                </c:pt>
                <c:pt idx="868">
                  <c:v>171.80999755859381</c:v>
                </c:pt>
                <c:pt idx="869">
                  <c:v>172.2200012207031</c:v>
                </c:pt>
                <c:pt idx="870">
                  <c:v>179.1300048828125</c:v>
                </c:pt>
                <c:pt idx="871">
                  <c:v>162.6000061035156</c:v>
                </c:pt>
                <c:pt idx="872">
                  <c:v>158.00999450683591</c:v>
                </c:pt>
                <c:pt idx="873">
                  <c:v>154.67999267578119</c:v>
                </c:pt>
                <c:pt idx="874">
                  <c:v>150.94000244140619</c:v>
                </c:pt>
                <c:pt idx="875">
                  <c:v>139.3699951171875</c:v>
                </c:pt>
                <c:pt idx="876">
                  <c:v>136.4700012207031</c:v>
                </c:pt>
                <c:pt idx="877">
                  <c:v>134.6499938964844</c:v>
                </c:pt>
                <c:pt idx="878">
                  <c:v>137.13999938964841</c:v>
                </c:pt>
                <c:pt idx="879">
                  <c:v>139.8999938964844</c:v>
                </c:pt>
                <c:pt idx="880">
                  <c:v>143.8699951171875</c:v>
                </c:pt>
                <c:pt idx="881">
                  <c:v>145.05000305175781</c:v>
                </c:pt>
                <c:pt idx="882">
                  <c:v>131.30999755859381</c:v>
                </c:pt>
                <c:pt idx="883">
                  <c:v>131.2799987792969</c:v>
                </c:pt>
                <c:pt idx="884">
                  <c:v>129.28999328613281</c:v>
                </c:pt>
                <c:pt idx="885">
                  <c:v>131.97999572753909</c:v>
                </c:pt>
                <c:pt idx="886">
                  <c:v>133.82000732421881</c:v>
                </c:pt>
                <c:pt idx="887">
                  <c:v>131.75999450683591</c:v>
                </c:pt>
                <c:pt idx="888">
                  <c:v>132.61000061035159</c:v>
                </c:pt>
                <c:pt idx="889">
                  <c:v>125.61000061035161</c:v>
                </c:pt>
                <c:pt idx="890">
                  <c:v>125.1600036621094</c:v>
                </c:pt>
                <c:pt idx="891">
                  <c:v>122.2799987792969</c:v>
                </c:pt>
                <c:pt idx="892">
                  <c:v>124.129997253418</c:v>
                </c:pt>
                <c:pt idx="893">
                  <c:v>127.36000061035161</c:v>
                </c:pt>
                <c:pt idx="894">
                  <c:v>122.1999969482422</c:v>
                </c:pt>
                <c:pt idx="895">
                  <c:v>121.38999938964839</c:v>
                </c:pt>
                <c:pt idx="896">
                  <c:v>125.120002746582</c:v>
                </c:pt>
                <c:pt idx="897">
                  <c:v>131.66999816894531</c:v>
                </c:pt>
                <c:pt idx="898">
                  <c:v>132.0899963378906</c:v>
                </c:pt>
                <c:pt idx="899">
                  <c:v>131.30000305175781</c:v>
                </c:pt>
                <c:pt idx="900">
                  <c:v>120.7600021362305</c:v>
                </c:pt>
                <c:pt idx="901">
                  <c:v>116.6999969482422</c:v>
                </c:pt>
                <c:pt idx="902">
                  <c:v>115.86000061035161</c:v>
                </c:pt>
                <c:pt idx="903">
                  <c:v>115</c:v>
                </c:pt>
                <c:pt idx="904">
                  <c:v>119.59999847412109</c:v>
                </c:pt>
                <c:pt idx="905">
                  <c:v>112.26999664306641</c:v>
                </c:pt>
                <c:pt idx="906">
                  <c:v>118.879997253418</c:v>
                </c:pt>
                <c:pt idx="907">
                  <c:v>119.6699981689453</c:v>
                </c:pt>
                <c:pt idx="908">
                  <c:v>120.5100021362305</c:v>
                </c:pt>
                <c:pt idx="909">
                  <c:v>121.94000244140619</c:v>
                </c:pt>
                <c:pt idx="910">
                  <c:v>124.6600036621094</c:v>
                </c:pt>
                <c:pt idx="911">
                  <c:v>125.9899978637695</c:v>
                </c:pt>
                <c:pt idx="912">
                  <c:v>132.61000061035159</c:v>
                </c:pt>
                <c:pt idx="913">
                  <c:v>128.96000671386719</c:v>
                </c:pt>
                <c:pt idx="914">
                  <c:v>131.75999450683591</c:v>
                </c:pt>
                <c:pt idx="915">
                  <c:v>138.3399963378906</c:v>
                </c:pt>
                <c:pt idx="916">
                  <c:v>134.9700012207031</c:v>
                </c:pt>
                <c:pt idx="917">
                  <c:v>135.42999267578119</c:v>
                </c:pt>
                <c:pt idx="918">
                  <c:v>132.19000244140619</c:v>
                </c:pt>
                <c:pt idx="919">
                  <c:v>134.21000671386719</c:v>
                </c:pt>
                <c:pt idx="920">
                  <c:v>141.55999755859381</c:v>
                </c:pt>
                <c:pt idx="921">
                  <c:v>143.00999450683591</c:v>
                </c:pt>
                <c:pt idx="922">
                  <c:v>146.02000427246091</c:v>
                </c:pt>
                <c:pt idx="923">
                  <c:v>137.75999450683591</c:v>
                </c:pt>
                <c:pt idx="924">
                  <c:v>157.5</c:v>
                </c:pt>
                <c:pt idx="925">
                  <c:v>163.27000427246091</c:v>
                </c:pt>
                <c:pt idx="926">
                  <c:v>162.94999694824219</c:v>
                </c:pt>
                <c:pt idx="927">
                  <c:v>166.6600036621094</c:v>
                </c:pt>
                <c:pt idx="928">
                  <c:v>159.1000061035156</c:v>
                </c:pt>
                <c:pt idx="929">
                  <c:v>156.77000427246091</c:v>
                </c:pt>
                <c:pt idx="930">
                  <c:v>154.0899963378906</c:v>
                </c:pt>
                <c:pt idx="931">
                  <c:v>153.16999816894531</c:v>
                </c:pt>
                <c:pt idx="932">
                  <c:v>160.3800048828125</c:v>
                </c:pt>
                <c:pt idx="933">
                  <c:v>165.19000244140619</c:v>
                </c:pt>
                <c:pt idx="934">
                  <c:v>162.69999694824219</c:v>
                </c:pt>
                <c:pt idx="935">
                  <c:v>158.27000427246091</c:v>
                </c:pt>
                <c:pt idx="936">
                  <c:v>156.38999938964841</c:v>
                </c:pt>
                <c:pt idx="937">
                  <c:v>169.22999572753909</c:v>
                </c:pt>
                <c:pt idx="938">
                  <c:v>171.3500061035156</c:v>
                </c:pt>
                <c:pt idx="939">
                  <c:v>168.75999450683591</c:v>
                </c:pt>
                <c:pt idx="940">
                  <c:v>166.1000061035156</c:v>
                </c:pt>
                <c:pt idx="941">
                  <c:v>159.8699951171875</c:v>
                </c:pt>
                <c:pt idx="942">
                  <c:v>161.19999694824219</c:v>
                </c:pt>
                <c:pt idx="943">
                  <c:v>171.69000244140619</c:v>
                </c:pt>
                <c:pt idx="944">
                  <c:v>170.00999450683591</c:v>
                </c:pt>
                <c:pt idx="945">
                  <c:v>175.3500061035156</c:v>
                </c:pt>
                <c:pt idx="946">
                  <c:v>180.7200012207031</c:v>
                </c:pt>
                <c:pt idx="947">
                  <c:v>176.74000549316409</c:v>
                </c:pt>
                <c:pt idx="948">
                  <c:v>169.52000427246091</c:v>
                </c:pt>
                <c:pt idx="949">
                  <c:v>165.71000671386719</c:v>
                </c:pt>
                <c:pt idx="950">
                  <c:v>162.53999328613281</c:v>
                </c:pt>
                <c:pt idx="951">
                  <c:v>160.8500061035156</c:v>
                </c:pt>
                <c:pt idx="952">
                  <c:v>165.00999450683591</c:v>
                </c:pt>
                <c:pt idx="953">
                  <c:v>153.38999938964841</c:v>
                </c:pt>
                <c:pt idx="954">
                  <c:v>152.05999755859381</c:v>
                </c:pt>
                <c:pt idx="955">
                  <c:v>141.21000671386719</c:v>
                </c:pt>
                <c:pt idx="956">
                  <c:v>140.36000061035159</c:v>
                </c:pt>
                <c:pt idx="957">
                  <c:v>146.0299987792969</c:v>
                </c:pt>
                <c:pt idx="958">
                  <c:v>146.13999938964841</c:v>
                </c:pt>
                <c:pt idx="959">
                  <c:v>143.1499938964844</c:v>
                </c:pt>
                <c:pt idx="960">
                  <c:v>147.49000549316409</c:v>
                </c:pt>
                <c:pt idx="961">
                  <c:v>142.6499938964844</c:v>
                </c:pt>
                <c:pt idx="962">
                  <c:v>148.5899963378906</c:v>
                </c:pt>
                <c:pt idx="963">
                  <c:v>156.2799987792969</c:v>
                </c:pt>
                <c:pt idx="964">
                  <c:v>159.0899963378906</c:v>
                </c:pt>
                <c:pt idx="965">
                  <c:v>160.00999450683591</c:v>
                </c:pt>
                <c:pt idx="966">
                  <c:v>165.11000061035159</c:v>
                </c:pt>
                <c:pt idx="967">
                  <c:v>168.99000549316409</c:v>
                </c:pt>
                <c:pt idx="968">
                  <c:v>177.02000427246091</c:v>
                </c:pt>
                <c:pt idx="969">
                  <c:v>173.77000427246091</c:v>
                </c:pt>
                <c:pt idx="970">
                  <c:v>167.6499938964844</c:v>
                </c:pt>
                <c:pt idx="971">
                  <c:v>178.38999938964841</c:v>
                </c:pt>
                <c:pt idx="972">
                  <c:v>191.92999267578119</c:v>
                </c:pt>
                <c:pt idx="973">
                  <c:v>192.6499938964844</c:v>
                </c:pt>
                <c:pt idx="974">
                  <c:v>193.22999572753909</c:v>
                </c:pt>
                <c:pt idx="975">
                  <c:v>198.02000427246091</c:v>
                </c:pt>
                <c:pt idx="976">
                  <c:v>203.6499938964844</c:v>
                </c:pt>
                <c:pt idx="977">
                  <c:v>191.6199951171875</c:v>
                </c:pt>
                <c:pt idx="978">
                  <c:v>195.3699951171875</c:v>
                </c:pt>
                <c:pt idx="979">
                  <c:v>209.42999267578119</c:v>
                </c:pt>
                <c:pt idx="980">
                  <c:v>217.0899963378906</c:v>
                </c:pt>
                <c:pt idx="981">
                  <c:v>211</c:v>
                </c:pt>
                <c:pt idx="982">
                  <c:v>210.88999938964841</c:v>
                </c:pt>
                <c:pt idx="983">
                  <c:v>221.72999572753909</c:v>
                </c:pt>
                <c:pt idx="984">
                  <c:v>222.05000305175781</c:v>
                </c:pt>
                <c:pt idx="985">
                  <c:v>223.3699951171875</c:v>
                </c:pt>
                <c:pt idx="986">
                  <c:v>212.6499938964844</c:v>
                </c:pt>
                <c:pt idx="987">
                  <c:v>217.8800048828125</c:v>
                </c:pt>
                <c:pt idx="988">
                  <c:v>229.71000671386719</c:v>
                </c:pt>
                <c:pt idx="989">
                  <c:v>227.63999938964841</c:v>
                </c:pt>
                <c:pt idx="990">
                  <c:v>220.02000427246091</c:v>
                </c:pt>
                <c:pt idx="991">
                  <c:v>213.8800048828125</c:v>
                </c:pt>
                <c:pt idx="992">
                  <c:v>206.55000305175781</c:v>
                </c:pt>
                <c:pt idx="993">
                  <c:v>207.53999328613281</c:v>
                </c:pt>
                <c:pt idx="994">
                  <c:v>236.63999938964841</c:v>
                </c:pt>
                <c:pt idx="995">
                  <c:v>232.86000061035159</c:v>
                </c:pt>
                <c:pt idx="996">
                  <c:v>235.00999450683591</c:v>
                </c:pt>
                <c:pt idx="997">
                  <c:v>232.1600036621094</c:v>
                </c:pt>
                <c:pt idx="998">
                  <c:v>226.97999572753909</c:v>
                </c:pt>
                <c:pt idx="999">
                  <c:v>233.13999938964841</c:v>
                </c:pt>
                <c:pt idx="1000">
                  <c:v>238.8999938964844</c:v>
                </c:pt>
                <c:pt idx="1001">
                  <c:v>235.53999328613281</c:v>
                </c:pt>
                <c:pt idx="1002">
                  <c:v>232.8800048828125</c:v>
                </c:pt>
                <c:pt idx="1003">
                  <c:v>241.80999755859381</c:v>
                </c:pt>
                <c:pt idx="1004">
                  <c:v>234.36000061035159</c:v>
                </c:pt>
                <c:pt idx="1005">
                  <c:v>229.6499938964844</c:v>
                </c:pt>
                <c:pt idx="1006">
                  <c:v>229.6600036621094</c:v>
                </c:pt>
                <c:pt idx="1007">
                  <c:v>240.6300048828125</c:v>
                </c:pt>
                <c:pt idx="1008">
                  <c:v>242.2799987792969</c:v>
                </c:pt>
                <c:pt idx="1009">
                  <c:v>255.4100036621094</c:v>
                </c:pt>
                <c:pt idx="1010">
                  <c:v>257.25</c:v>
                </c:pt>
                <c:pt idx="1011">
                  <c:v>259</c:v>
                </c:pt>
                <c:pt idx="1012">
                  <c:v>261.989990234375</c:v>
                </c:pt>
                <c:pt idx="1013">
                  <c:v>264.67999267578119</c:v>
                </c:pt>
                <c:pt idx="1014">
                  <c:v>271.91000366210938</c:v>
                </c:pt>
                <c:pt idx="1015">
                  <c:v>267.79000854492188</c:v>
                </c:pt>
                <c:pt idx="1016">
                  <c:v>265.30999755859381</c:v>
                </c:pt>
                <c:pt idx="1017">
                  <c:v>264.10000610351563</c:v>
                </c:pt>
                <c:pt idx="1018">
                  <c:v>269.83999633789063</c:v>
                </c:pt>
                <c:pt idx="1019">
                  <c:v>273.82998657226563</c:v>
                </c:pt>
                <c:pt idx="1020">
                  <c:v>277.76998901367188</c:v>
                </c:pt>
                <c:pt idx="1021">
                  <c:v>279.64999389648438</c:v>
                </c:pt>
                <c:pt idx="1022">
                  <c:v>274.52999877929688</c:v>
                </c:pt>
                <c:pt idx="1023">
                  <c:v>268.80999755859381</c:v>
                </c:pt>
                <c:pt idx="1024">
                  <c:v>270.3699951171875</c:v>
                </c:pt>
                <c:pt idx="1025">
                  <c:v>275.79000854492188</c:v>
                </c:pt>
                <c:pt idx="1026">
                  <c:v>271.69000244140619</c:v>
                </c:pt>
                <c:pt idx="1027">
                  <c:v>264.95001220703119</c:v>
                </c:pt>
                <c:pt idx="1028">
                  <c:v>264.6300048828125</c:v>
                </c:pt>
                <c:pt idx="1029">
                  <c:v>267.57998657226563</c:v>
                </c:pt>
                <c:pt idx="1030">
                  <c:v>270.01998901367188</c:v>
                </c:pt>
                <c:pt idx="1031">
                  <c:v>276.67001342773438</c:v>
                </c:pt>
                <c:pt idx="1032">
                  <c:v>279.30999755859381</c:v>
                </c:pt>
                <c:pt idx="1033">
                  <c:v>271.04000854492188</c:v>
                </c:pt>
                <c:pt idx="1034">
                  <c:v>271.19000244140619</c:v>
                </c:pt>
                <c:pt idx="1035">
                  <c:v>270.42001342773438</c:v>
                </c:pt>
                <c:pt idx="1036">
                  <c:v>262.41000366210938</c:v>
                </c:pt>
                <c:pt idx="1037">
                  <c:v>269.55999755859381</c:v>
                </c:pt>
                <c:pt idx="1038">
                  <c:v>272.260009765625</c:v>
                </c:pt>
                <c:pt idx="1039">
                  <c:v>277.489990234375</c:v>
                </c:pt>
                <c:pt idx="1040">
                  <c:v>289.10000610351563</c:v>
                </c:pt>
                <c:pt idx="1041">
                  <c:v>282.10000610351563</c:v>
                </c:pt>
                <c:pt idx="1042">
                  <c:v>278.01998901367188</c:v>
                </c:pt>
                <c:pt idx="1043">
                  <c:v>275.6199951171875</c:v>
                </c:pt>
                <c:pt idx="1044">
                  <c:v>286.79998779296881</c:v>
                </c:pt>
                <c:pt idx="1045">
                  <c:v>291.510009765625</c:v>
                </c:pt>
                <c:pt idx="1046">
                  <c:v>285.70999145507813</c:v>
                </c:pt>
                <c:pt idx="1047">
                  <c:v>288.85000610351563</c:v>
                </c:pt>
                <c:pt idx="1048">
                  <c:v>285.77999877929688</c:v>
                </c:pt>
                <c:pt idx="1049">
                  <c:v>283.39999389648438</c:v>
                </c:pt>
                <c:pt idx="1050">
                  <c:v>289.52999877929688</c:v>
                </c:pt>
                <c:pt idx="1051">
                  <c:v>292.1300048828125</c:v>
                </c:pt>
                <c:pt idx="1052">
                  <c:v>301.77999877929688</c:v>
                </c:pt>
                <c:pt idx="1053">
                  <c:v>316.77999877929688</c:v>
                </c:pt>
                <c:pt idx="1054">
                  <c:v>312.6400146484375</c:v>
                </c:pt>
                <c:pt idx="1055">
                  <c:v>311.760009765625</c:v>
                </c:pt>
                <c:pt idx="1056">
                  <c:v>306.8800048828125</c:v>
                </c:pt>
                <c:pt idx="1057">
                  <c:v>305.3800048828125</c:v>
                </c:pt>
                <c:pt idx="1058">
                  <c:v>379.79998779296881</c:v>
                </c:pt>
                <c:pt idx="1059">
                  <c:v>389.45999145507813</c:v>
                </c:pt>
                <c:pt idx="1060">
                  <c:v>401.1099853515625</c:v>
                </c:pt>
                <c:pt idx="1061">
                  <c:v>378.33999633789063</c:v>
                </c:pt>
                <c:pt idx="1062">
                  <c:v>397.70001220703119</c:v>
                </c:pt>
                <c:pt idx="1063">
                  <c:v>393.26998901367188</c:v>
                </c:pt>
                <c:pt idx="1064">
                  <c:v>391.70999145507813</c:v>
                </c:pt>
                <c:pt idx="1065">
                  <c:v>386.54000854492188</c:v>
                </c:pt>
                <c:pt idx="1066">
                  <c:v>374.75</c:v>
                </c:pt>
                <c:pt idx="1067">
                  <c:v>385.10000610351563</c:v>
                </c:pt>
                <c:pt idx="1068">
                  <c:v>387.70001220703119</c:v>
                </c:pt>
                <c:pt idx="1069">
                  <c:v>394.82000732421881</c:v>
                </c:pt>
                <c:pt idx="1070">
                  <c:v>410.22000122070313</c:v>
                </c:pt>
                <c:pt idx="1071">
                  <c:v>429.97000122070313</c:v>
                </c:pt>
                <c:pt idx="1072">
                  <c:v>426.52999877929688</c:v>
                </c:pt>
                <c:pt idx="1073">
                  <c:v>426.92001342773438</c:v>
                </c:pt>
                <c:pt idx="1074">
                  <c:v>438.07998657226563</c:v>
                </c:pt>
                <c:pt idx="1075">
                  <c:v>430.45001220703119</c:v>
                </c:pt>
                <c:pt idx="1076">
                  <c:v>430.25</c:v>
                </c:pt>
                <c:pt idx="1077">
                  <c:v>422.08999633789063</c:v>
                </c:pt>
                <c:pt idx="1078">
                  <c:v>406.32000732421881</c:v>
                </c:pt>
                <c:pt idx="1079">
                  <c:v>418.760009765625</c:v>
                </c:pt>
                <c:pt idx="1080">
                  <c:v>411.17001342773438</c:v>
                </c:pt>
                <c:pt idx="1081">
                  <c:v>408.22000122070313</c:v>
                </c:pt>
                <c:pt idx="1082">
                  <c:v>423.01998901367188</c:v>
                </c:pt>
                <c:pt idx="1083">
                  <c:v>424.1300048828125</c:v>
                </c:pt>
                <c:pt idx="1084">
                  <c:v>423.17001342773438</c:v>
                </c:pt>
                <c:pt idx="1085">
                  <c:v>421.02999877929688</c:v>
                </c:pt>
                <c:pt idx="1086">
                  <c:v>425.02999877929688</c:v>
                </c:pt>
                <c:pt idx="1087">
                  <c:v>421.79998779296881</c:v>
                </c:pt>
                <c:pt idx="1088">
                  <c:v>424.04998779296881</c:v>
                </c:pt>
                <c:pt idx="1089">
                  <c:v>439.01998901367188</c:v>
                </c:pt>
                <c:pt idx="1090">
                  <c:v>459.76998901367188</c:v>
                </c:pt>
                <c:pt idx="1091">
                  <c:v>454.69000244140619</c:v>
                </c:pt>
                <c:pt idx="1092">
                  <c:v>464.6099853515625</c:v>
                </c:pt>
                <c:pt idx="1093">
                  <c:v>474.94000244140619</c:v>
                </c:pt>
                <c:pt idx="1094">
                  <c:v>470.76998901367188</c:v>
                </c:pt>
                <c:pt idx="1095">
                  <c:v>455.20001220703119</c:v>
                </c:pt>
                <c:pt idx="1096">
                  <c:v>443.08999633789063</c:v>
                </c:pt>
                <c:pt idx="1097">
                  <c:v>446.1199951171875</c:v>
                </c:pt>
                <c:pt idx="1098">
                  <c:v>456.79000854492188</c:v>
                </c:pt>
                <c:pt idx="1099">
                  <c:v>454.51998901367188</c:v>
                </c:pt>
                <c:pt idx="1100">
                  <c:v>459</c:v>
                </c:pt>
                <c:pt idx="1101">
                  <c:v>467.5</c:v>
                </c:pt>
                <c:pt idx="1102">
                  <c:v>467.29000854492188</c:v>
                </c:pt>
                <c:pt idx="1103">
                  <c:v>465.07000732421881</c:v>
                </c:pt>
                <c:pt idx="1104">
                  <c:v>442.69000244140619</c:v>
                </c:pt>
                <c:pt idx="1105">
                  <c:v>445.14999389648438</c:v>
                </c:pt>
                <c:pt idx="1106">
                  <c:v>446.79998779296881</c:v>
                </c:pt>
                <c:pt idx="1107">
                  <c:v>454.17001342773438</c:v>
                </c:pt>
                <c:pt idx="1108">
                  <c:v>446.6400146484375</c:v>
                </c:pt>
                <c:pt idx="1109">
                  <c:v>425.54000854492188</c:v>
                </c:pt>
                <c:pt idx="1110">
                  <c:v>423.8800048828125</c:v>
                </c:pt>
                <c:pt idx="1111">
                  <c:v>408.54998779296881</c:v>
                </c:pt>
                <c:pt idx="1112">
                  <c:v>437.52999877929688</c:v>
                </c:pt>
                <c:pt idx="1113">
                  <c:v>439.39999389648438</c:v>
                </c:pt>
                <c:pt idx="1114">
                  <c:v>434.8599853515625</c:v>
                </c:pt>
                <c:pt idx="1115">
                  <c:v>433.44000244140619</c:v>
                </c:pt>
                <c:pt idx="1116">
                  <c:v>432.989990234375</c:v>
                </c:pt>
                <c:pt idx="1117">
                  <c:v>469.67001342773438</c:v>
                </c:pt>
                <c:pt idx="1118">
                  <c:v>456.67999267578119</c:v>
                </c:pt>
                <c:pt idx="1119">
                  <c:v>471.16000366210938</c:v>
                </c:pt>
                <c:pt idx="1120">
                  <c:v>471.6300048828125</c:v>
                </c:pt>
                <c:pt idx="1121">
                  <c:v>460.17999267578119</c:v>
                </c:pt>
                <c:pt idx="1122">
                  <c:v>468.35000610351563</c:v>
                </c:pt>
                <c:pt idx="1123">
                  <c:v>487.83999633789063</c:v>
                </c:pt>
                <c:pt idx="1124">
                  <c:v>492.6400146484375</c:v>
                </c:pt>
                <c:pt idx="1125">
                  <c:v>493.54998779296881</c:v>
                </c:pt>
                <c:pt idx="1126">
                  <c:v>485.08999633789063</c:v>
                </c:pt>
                <c:pt idx="1127">
                  <c:v>485.48001098632813</c:v>
                </c:pt>
                <c:pt idx="1128">
                  <c:v>470.6099853515625</c:v>
                </c:pt>
                <c:pt idx="1129">
                  <c:v>462.41000366210938</c:v>
                </c:pt>
                <c:pt idx="1130">
                  <c:v>455.72000122070313</c:v>
                </c:pt>
                <c:pt idx="1131">
                  <c:v>451.77999877929688</c:v>
                </c:pt>
                <c:pt idx="1132">
                  <c:v>448.70001220703119</c:v>
                </c:pt>
                <c:pt idx="1133">
                  <c:v>454.85000610351563</c:v>
                </c:pt>
                <c:pt idx="1134">
                  <c:v>455.80999755859381</c:v>
                </c:pt>
                <c:pt idx="1135">
                  <c:v>439</c:v>
                </c:pt>
                <c:pt idx="1136">
                  <c:v>439.66000366210938</c:v>
                </c:pt>
                <c:pt idx="1137">
                  <c:v>435.20001220703119</c:v>
                </c:pt>
                <c:pt idx="1138">
                  <c:v>422.3900146484375</c:v>
                </c:pt>
                <c:pt idx="1139">
                  <c:v>410.17001342773438</c:v>
                </c:pt>
                <c:pt idx="1140">
                  <c:v>416.10000610351563</c:v>
                </c:pt>
                <c:pt idx="1141">
                  <c:v>422.22000122070313</c:v>
                </c:pt>
                <c:pt idx="1142">
                  <c:v>419.1099853515625</c:v>
                </c:pt>
                <c:pt idx="1143">
                  <c:v>424.67999267578119</c:v>
                </c:pt>
                <c:pt idx="1144">
                  <c:v>430.8900146484375</c:v>
                </c:pt>
                <c:pt idx="1145">
                  <c:v>434.989990234375</c:v>
                </c:pt>
                <c:pt idx="1146">
                  <c:v>447.82000732421881</c:v>
                </c:pt>
                <c:pt idx="1147">
                  <c:v>435.17001342773438</c:v>
                </c:pt>
                <c:pt idx="1148">
                  <c:v>440.41000366210938</c:v>
                </c:pt>
                <c:pt idx="1149">
                  <c:v>446.8800048828125</c:v>
                </c:pt>
                <c:pt idx="1150">
                  <c:v>457.6199951171875</c:v>
                </c:pt>
                <c:pt idx="1151">
                  <c:v>452.73001098632813</c:v>
                </c:pt>
                <c:pt idx="1152">
                  <c:v>457.98001098632813</c:v>
                </c:pt>
                <c:pt idx="1153">
                  <c:v>468.05999755859381</c:v>
                </c:pt>
                <c:pt idx="1154">
                  <c:v>469.45001220703119</c:v>
                </c:pt>
                <c:pt idx="1155">
                  <c:v>454.6099853515625</c:v>
                </c:pt>
                <c:pt idx="1156">
                  <c:v>460.95001220703119</c:v>
                </c:pt>
                <c:pt idx="1157">
                  <c:v>439.3800048828125</c:v>
                </c:pt>
                <c:pt idx="1158">
                  <c:v>421.95999145507813</c:v>
                </c:pt>
                <c:pt idx="1159">
                  <c:v>421.010009765625</c:v>
                </c:pt>
                <c:pt idx="1160">
                  <c:v>413.8699951171875</c:v>
                </c:pt>
                <c:pt idx="1161">
                  <c:v>429.75</c:v>
                </c:pt>
                <c:pt idx="1162">
                  <c:v>436.6300048828125</c:v>
                </c:pt>
                <c:pt idx="1163">
                  <c:v>417.79000854492188</c:v>
                </c:pt>
                <c:pt idx="1164">
                  <c:v>403.260009765625</c:v>
                </c:pt>
                <c:pt idx="1165">
                  <c:v>405</c:v>
                </c:pt>
                <c:pt idx="1166">
                  <c:v>411.6099853515625</c:v>
                </c:pt>
                <c:pt idx="1167">
                  <c:v>407.79998779296881</c:v>
                </c:pt>
                <c:pt idx="1168">
                  <c:v>423.25</c:v>
                </c:pt>
                <c:pt idx="1169">
                  <c:v>435.05999755859381</c:v>
                </c:pt>
                <c:pt idx="1170">
                  <c:v>450.04998779296881</c:v>
                </c:pt>
                <c:pt idx="1171">
                  <c:v>457.510009765625</c:v>
                </c:pt>
                <c:pt idx="1172">
                  <c:v>459.54998779296881</c:v>
                </c:pt>
                <c:pt idx="1173">
                  <c:v>465.739990234375</c:v>
                </c:pt>
                <c:pt idx="1174">
                  <c:v>469.5</c:v>
                </c:pt>
                <c:pt idx="1175">
                  <c:v>483.35000610351563</c:v>
                </c:pt>
                <c:pt idx="1176">
                  <c:v>486.20001220703119</c:v>
                </c:pt>
                <c:pt idx="1177">
                  <c:v>496.55999755859381</c:v>
                </c:pt>
                <c:pt idx="1178">
                  <c:v>488.8800048828125</c:v>
                </c:pt>
                <c:pt idx="1179">
                  <c:v>494.79998779296881</c:v>
                </c:pt>
                <c:pt idx="1180">
                  <c:v>492.98001098632813</c:v>
                </c:pt>
                <c:pt idx="1181">
                  <c:v>504.08999633789063</c:v>
                </c:pt>
                <c:pt idx="1182">
                  <c:v>499.44000244140619</c:v>
                </c:pt>
                <c:pt idx="1183">
                  <c:v>487.16000366210938</c:v>
                </c:pt>
                <c:pt idx="1184">
                  <c:v>477.760009765625</c:v>
                </c:pt>
                <c:pt idx="1185">
                  <c:v>482.42001342773438</c:v>
                </c:pt>
                <c:pt idx="1186">
                  <c:v>478.20999145507813</c:v>
                </c:pt>
                <c:pt idx="1187">
                  <c:v>481.39999389648438</c:v>
                </c:pt>
                <c:pt idx="1188">
                  <c:v>467.70001220703119</c:v>
                </c:pt>
                <c:pt idx="1189">
                  <c:v>467.64999389648438</c:v>
                </c:pt>
                <c:pt idx="1190">
                  <c:v>455.10000610351563</c:v>
                </c:pt>
                <c:pt idx="1191">
                  <c:v>465.66000366210938</c:v>
                </c:pt>
                <c:pt idx="1192">
                  <c:v>455.02999877929688</c:v>
                </c:pt>
                <c:pt idx="1193">
                  <c:v>465.95999145507813</c:v>
                </c:pt>
                <c:pt idx="1194">
                  <c:v>475.05999755859381</c:v>
                </c:pt>
                <c:pt idx="1195">
                  <c:v>466.26998901367188</c:v>
                </c:pt>
                <c:pt idx="1196">
                  <c:v>476.57000732421881</c:v>
                </c:pt>
                <c:pt idx="1197">
                  <c:v>480.8800048828125</c:v>
                </c:pt>
                <c:pt idx="1198">
                  <c:v>483.5</c:v>
                </c:pt>
                <c:pt idx="1199">
                  <c:v>488.89999389648438</c:v>
                </c:pt>
                <c:pt idx="1200">
                  <c:v>500.76998901367188</c:v>
                </c:pt>
                <c:pt idx="1201">
                  <c:v>496.04000854492188</c:v>
                </c:pt>
                <c:pt idx="1202">
                  <c:v>481.1099853515625</c:v>
                </c:pt>
                <c:pt idx="1203">
                  <c:v>489.89999389648438</c:v>
                </c:pt>
                <c:pt idx="1204">
                  <c:v>488.29998779296881</c:v>
                </c:pt>
                <c:pt idx="1205">
                  <c:v>492.79000854492188</c:v>
                </c:pt>
                <c:pt idx="1206">
                  <c:v>494.17001342773438</c:v>
                </c:pt>
                <c:pt idx="1207">
                  <c:v>495.22000122070313</c:v>
                </c:pt>
                <c:pt idx="1208">
                  <c:v>495.22000122070313</c:v>
                </c:pt>
                <c:pt idx="1209">
                  <c:v>481.67999267578119</c:v>
                </c:pt>
                <c:pt idx="1210">
                  <c:v>475.69000244140619</c:v>
                </c:pt>
                <c:pt idx="1211">
                  <c:v>479.98001098632813</c:v>
                </c:pt>
                <c:pt idx="1212">
                  <c:v>490.97000122070313</c:v>
                </c:pt>
                <c:pt idx="1213">
                  <c:v>522.530029296875</c:v>
                </c:pt>
                <c:pt idx="1214">
                  <c:v>531.4000244140625</c:v>
                </c:pt>
                <c:pt idx="1215">
                  <c:v>543.5</c:v>
                </c:pt>
                <c:pt idx="1216">
                  <c:v>548.219970703125</c:v>
                </c:pt>
                <c:pt idx="1217">
                  <c:v>547.0999755859375</c:v>
                </c:pt>
                <c:pt idx="1218">
                  <c:v>563.82000732421875</c:v>
                </c:pt>
                <c:pt idx="1219">
                  <c:v>560.530029296875</c:v>
                </c:pt>
                <c:pt idx="1220">
                  <c:v>571.07000732421875</c:v>
                </c:pt>
                <c:pt idx="1221">
                  <c:v>594.90997314453125</c:v>
                </c:pt>
                <c:pt idx="1222">
                  <c:v>596.53997802734375</c:v>
                </c:pt>
                <c:pt idx="1223">
                  <c:v>598.72998046875</c:v>
                </c:pt>
                <c:pt idx="1224">
                  <c:v>613.6199951171875</c:v>
                </c:pt>
                <c:pt idx="1225">
                  <c:v>616.16998291015625</c:v>
                </c:pt>
                <c:pt idx="1226">
                  <c:v>610.30999755859375</c:v>
                </c:pt>
                <c:pt idx="1227">
                  <c:v>624.6500244140625</c:v>
                </c:pt>
                <c:pt idx="1228">
                  <c:v>627.739990234375</c:v>
                </c:pt>
                <c:pt idx="1229">
                  <c:v>615.27001953125</c:v>
                </c:pt>
                <c:pt idx="1230">
                  <c:v>630.27001953125</c:v>
                </c:pt>
                <c:pt idx="1231">
                  <c:v>661.5999755859375</c:v>
                </c:pt>
                <c:pt idx="1232">
                  <c:v>693.32000732421875</c:v>
                </c:pt>
                <c:pt idx="1233">
                  <c:v>682.22998046875</c:v>
                </c:pt>
                <c:pt idx="1234">
                  <c:v>700.989990234375</c:v>
                </c:pt>
                <c:pt idx="1235">
                  <c:v>696.40997314453125</c:v>
                </c:pt>
                <c:pt idx="1236">
                  <c:v>721.33001708984375</c:v>
                </c:pt>
                <c:pt idx="1237">
                  <c:v>722.47998046875</c:v>
                </c:pt>
                <c:pt idx="1238">
                  <c:v>721.280029296875</c:v>
                </c:pt>
                <c:pt idx="1239">
                  <c:v>739</c:v>
                </c:pt>
                <c:pt idx="1240">
                  <c:v>726.58001708984375</c:v>
                </c:pt>
                <c:pt idx="1241">
                  <c:v>726.1300048828125</c:v>
                </c:pt>
                <c:pt idx="1242">
                  <c:v>694.52001953125</c:v>
                </c:pt>
                <c:pt idx="1243">
                  <c:v>674.719970703125</c:v>
                </c:pt>
                <c:pt idx="1244">
                  <c:v>785.3800048828125</c:v>
                </c:pt>
                <c:pt idx="1245">
                  <c:v>788.16998291015625</c:v>
                </c:pt>
                <c:pt idx="1246">
                  <c:v>790.91998291015625</c:v>
                </c:pt>
                <c:pt idx="1247">
                  <c:v>787.010009765625</c:v>
                </c:pt>
                <c:pt idx="1248">
                  <c:v>776.6300048828125</c:v>
                </c:pt>
                <c:pt idx="1249">
                  <c:v>791.1199951171875</c:v>
                </c:pt>
                <c:pt idx="1250">
                  <c:v>822.78997802734375</c:v>
                </c:pt>
                <c:pt idx="1251">
                  <c:v>852.3699951171875</c:v>
                </c:pt>
                <c:pt idx="1252">
                  <c:v>859.6400146484375</c:v>
                </c:pt>
                <c:pt idx="1253">
                  <c:v>887</c:v>
                </c:pt>
                <c:pt idx="1254">
                  <c:v>926.69000244140625</c:v>
                </c:pt>
                <c:pt idx="1255">
                  <c:v>875.280029296875</c:v>
                </c:pt>
                <c:pt idx="1256">
                  <c:v>857.739990234375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C-4A09-9F94-EAD706D3C3AA}"/>
            </c:ext>
          </c:extLst>
        </c:ser>
        <c:ser>
          <c:idx val="3"/>
          <c:order val="3"/>
          <c:tx>
            <c:strRef>
              <c:f>pricefetcher!$E$1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pricefetcher!$A$2:$A$1258</c:f>
              <c:numCache>
                <c:formatCode>yyyy\-mm\-dd\ hh:mm:ss</c:formatCode>
                <c:ptCount val="1257"/>
                <c:pt idx="0">
                  <c:v>43538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43549</c:v>
                </c:pt>
                <c:pt idx="8">
                  <c:v>43550</c:v>
                </c:pt>
                <c:pt idx="9">
                  <c:v>43551</c:v>
                </c:pt>
                <c:pt idx="10">
                  <c:v>43552</c:v>
                </c:pt>
                <c:pt idx="11">
                  <c:v>43553</c:v>
                </c:pt>
                <c:pt idx="12">
                  <c:v>43556</c:v>
                </c:pt>
                <c:pt idx="13">
                  <c:v>43557</c:v>
                </c:pt>
                <c:pt idx="14">
                  <c:v>43558</c:v>
                </c:pt>
                <c:pt idx="15">
                  <c:v>43559</c:v>
                </c:pt>
                <c:pt idx="16">
                  <c:v>43560</c:v>
                </c:pt>
                <c:pt idx="17">
                  <c:v>43563</c:v>
                </c:pt>
                <c:pt idx="18">
                  <c:v>43564</c:v>
                </c:pt>
                <c:pt idx="19">
                  <c:v>43565</c:v>
                </c:pt>
                <c:pt idx="20">
                  <c:v>43566</c:v>
                </c:pt>
                <c:pt idx="21">
                  <c:v>43567</c:v>
                </c:pt>
                <c:pt idx="22">
                  <c:v>43570</c:v>
                </c:pt>
                <c:pt idx="23">
                  <c:v>43571</c:v>
                </c:pt>
                <c:pt idx="24">
                  <c:v>43572</c:v>
                </c:pt>
                <c:pt idx="25">
                  <c:v>43573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43613</c:v>
                </c:pt>
                <c:pt idx="52">
                  <c:v>43614</c:v>
                </c:pt>
                <c:pt idx="53">
                  <c:v>43615</c:v>
                </c:pt>
                <c:pt idx="54">
                  <c:v>43616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43633</c:v>
                </c:pt>
                <c:pt idx="66">
                  <c:v>43634</c:v>
                </c:pt>
                <c:pt idx="67">
                  <c:v>43635</c:v>
                </c:pt>
                <c:pt idx="68">
                  <c:v>43636</c:v>
                </c:pt>
                <c:pt idx="69">
                  <c:v>43637</c:v>
                </c:pt>
                <c:pt idx="70">
                  <c:v>43640</c:v>
                </c:pt>
                <c:pt idx="71">
                  <c:v>43641</c:v>
                </c:pt>
                <c:pt idx="72">
                  <c:v>43642</c:v>
                </c:pt>
                <c:pt idx="73">
                  <c:v>43643</c:v>
                </c:pt>
                <c:pt idx="74">
                  <c:v>43644</c:v>
                </c:pt>
                <c:pt idx="75">
                  <c:v>43647</c:v>
                </c:pt>
                <c:pt idx="76">
                  <c:v>43648</c:v>
                </c:pt>
                <c:pt idx="77">
                  <c:v>43649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43711</c:v>
                </c:pt>
                <c:pt idx="120">
                  <c:v>43712</c:v>
                </c:pt>
                <c:pt idx="121">
                  <c:v>43713</c:v>
                </c:pt>
                <c:pt idx="122">
                  <c:v>43714</c:v>
                </c:pt>
                <c:pt idx="123">
                  <c:v>43717</c:v>
                </c:pt>
                <c:pt idx="124">
                  <c:v>43718</c:v>
                </c:pt>
                <c:pt idx="125">
                  <c:v>43719</c:v>
                </c:pt>
                <c:pt idx="126">
                  <c:v>43720</c:v>
                </c:pt>
                <c:pt idx="127">
                  <c:v>43721</c:v>
                </c:pt>
                <c:pt idx="128">
                  <c:v>43724</c:v>
                </c:pt>
                <c:pt idx="129">
                  <c:v>43725</c:v>
                </c:pt>
                <c:pt idx="130">
                  <c:v>43726</c:v>
                </c:pt>
                <c:pt idx="131">
                  <c:v>43727</c:v>
                </c:pt>
                <c:pt idx="132">
                  <c:v>43728</c:v>
                </c:pt>
                <c:pt idx="133">
                  <c:v>43731</c:v>
                </c:pt>
                <c:pt idx="134">
                  <c:v>43732</c:v>
                </c:pt>
                <c:pt idx="135">
                  <c:v>43733</c:v>
                </c:pt>
                <c:pt idx="136">
                  <c:v>43734</c:v>
                </c:pt>
                <c:pt idx="137">
                  <c:v>43735</c:v>
                </c:pt>
                <c:pt idx="138">
                  <c:v>43738</c:v>
                </c:pt>
                <c:pt idx="139">
                  <c:v>43739</c:v>
                </c:pt>
                <c:pt idx="140">
                  <c:v>43740</c:v>
                </c:pt>
                <c:pt idx="141">
                  <c:v>43741</c:v>
                </c:pt>
                <c:pt idx="142">
                  <c:v>43742</c:v>
                </c:pt>
                <c:pt idx="143">
                  <c:v>43745</c:v>
                </c:pt>
                <c:pt idx="144">
                  <c:v>43746</c:v>
                </c:pt>
                <c:pt idx="145">
                  <c:v>43747</c:v>
                </c:pt>
                <c:pt idx="146">
                  <c:v>43748</c:v>
                </c:pt>
                <c:pt idx="147">
                  <c:v>43749</c:v>
                </c:pt>
                <c:pt idx="148">
                  <c:v>43752</c:v>
                </c:pt>
                <c:pt idx="149">
                  <c:v>43753</c:v>
                </c:pt>
                <c:pt idx="150">
                  <c:v>43754</c:v>
                </c:pt>
                <c:pt idx="151">
                  <c:v>43755</c:v>
                </c:pt>
                <c:pt idx="152">
                  <c:v>43756</c:v>
                </c:pt>
                <c:pt idx="153">
                  <c:v>43759</c:v>
                </c:pt>
                <c:pt idx="154">
                  <c:v>43760</c:v>
                </c:pt>
                <c:pt idx="155">
                  <c:v>43761</c:v>
                </c:pt>
                <c:pt idx="156">
                  <c:v>43762</c:v>
                </c:pt>
                <c:pt idx="157">
                  <c:v>43763</c:v>
                </c:pt>
                <c:pt idx="158">
                  <c:v>43766</c:v>
                </c:pt>
                <c:pt idx="159">
                  <c:v>43767</c:v>
                </c:pt>
                <c:pt idx="160">
                  <c:v>43768</c:v>
                </c:pt>
                <c:pt idx="161">
                  <c:v>43769</c:v>
                </c:pt>
                <c:pt idx="162">
                  <c:v>43770</c:v>
                </c:pt>
                <c:pt idx="163">
                  <c:v>43773</c:v>
                </c:pt>
                <c:pt idx="164">
                  <c:v>43774</c:v>
                </c:pt>
                <c:pt idx="165">
                  <c:v>43775</c:v>
                </c:pt>
                <c:pt idx="166">
                  <c:v>43776</c:v>
                </c:pt>
                <c:pt idx="167">
                  <c:v>43777</c:v>
                </c:pt>
                <c:pt idx="168">
                  <c:v>43780</c:v>
                </c:pt>
                <c:pt idx="169">
                  <c:v>43781</c:v>
                </c:pt>
                <c:pt idx="170">
                  <c:v>43782</c:v>
                </c:pt>
                <c:pt idx="171">
                  <c:v>43783</c:v>
                </c:pt>
                <c:pt idx="172">
                  <c:v>43784</c:v>
                </c:pt>
                <c:pt idx="173">
                  <c:v>43787</c:v>
                </c:pt>
                <c:pt idx="174">
                  <c:v>43788</c:v>
                </c:pt>
                <c:pt idx="175">
                  <c:v>43789</c:v>
                </c:pt>
                <c:pt idx="176">
                  <c:v>43790</c:v>
                </c:pt>
                <c:pt idx="177">
                  <c:v>43791</c:v>
                </c:pt>
                <c:pt idx="178">
                  <c:v>43794</c:v>
                </c:pt>
                <c:pt idx="179">
                  <c:v>43795</c:v>
                </c:pt>
                <c:pt idx="180">
                  <c:v>43796</c:v>
                </c:pt>
                <c:pt idx="181">
                  <c:v>43798</c:v>
                </c:pt>
                <c:pt idx="182">
                  <c:v>43801</c:v>
                </c:pt>
                <c:pt idx="183">
                  <c:v>43802</c:v>
                </c:pt>
                <c:pt idx="184">
                  <c:v>43803</c:v>
                </c:pt>
                <c:pt idx="185">
                  <c:v>43804</c:v>
                </c:pt>
                <c:pt idx="186">
                  <c:v>43805</c:v>
                </c:pt>
                <c:pt idx="187">
                  <c:v>43808</c:v>
                </c:pt>
                <c:pt idx="188">
                  <c:v>43809</c:v>
                </c:pt>
                <c:pt idx="189">
                  <c:v>43810</c:v>
                </c:pt>
                <c:pt idx="190">
                  <c:v>43811</c:v>
                </c:pt>
                <c:pt idx="191">
                  <c:v>43812</c:v>
                </c:pt>
                <c:pt idx="192">
                  <c:v>43815</c:v>
                </c:pt>
                <c:pt idx="193">
                  <c:v>43816</c:v>
                </c:pt>
                <c:pt idx="194">
                  <c:v>43817</c:v>
                </c:pt>
                <c:pt idx="195">
                  <c:v>43818</c:v>
                </c:pt>
                <c:pt idx="196">
                  <c:v>43819</c:v>
                </c:pt>
                <c:pt idx="197">
                  <c:v>43822</c:v>
                </c:pt>
                <c:pt idx="198">
                  <c:v>43823</c:v>
                </c:pt>
                <c:pt idx="199">
                  <c:v>43825</c:v>
                </c:pt>
                <c:pt idx="200">
                  <c:v>43826</c:v>
                </c:pt>
                <c:pt idx="201">
                  <c:v>43829</c:v>
                </c:pt>
                <c:pt idx="202">
                  <c:v>43830</c:v>
                </c:pt>
                <c:pt idx="203">
                  <c:v>43832</c:v>
                </c:pt>
                <c:pt idx="204">
                  <c:v>43833</c:v>
                </c:pt>
                <c:pt idx="205">
                  <c:v>43836</c:v>
                </c:pt>
                <c:pt idx="206">
                  <c:v>43837</c:v>
                </c:pt>
                <c:pt idx="207">
                  <c:v>43838</c:v>
                </c:pt>
                <c:pt idx="208">
                  <c:v>43839</c:v>
                </c:pt>
                <c:pt idx="209">
                  <c:v>43840</c:v>
                </c:pt>
                <c:pt idx="210">
                  <c:v>43843</c:v>
                </c:pt>
                <c:pt idx="211">
                  <c:v>43844</c:v>
                </c:pt>
                <c:pt idx="212">
                  <c:v>43845</c:v>
                </c:pt>
                <c:pt idx="213">
                  <c:v>43846</c:v>
                </c:pt>
                <c:pt idx="214">
                  <c:v>43847</c:v>
                </c:pt>
                <c:pt idx="215">
                  <c:v>43851</c:v>
                </c:pt>
                <c:pt idx="216">
                  <c:v>43852</c:v>
                </c:pt>
                <c:pt idx="217">
                  <c:v>43853</c:v>
                </c:pt>
                <c:pt idx="218">
                  <c:v>43854</c:v>
                </c:pt>
                <c:pt idx="219">
                  <c:v>43857</c:v>
                </c:pt>
                <c:pt idx="220">
                  <c:v>43858</c:v>
                </c:pt>
                <c:pt idx="221">
                  <c:v>43859</c:v>
                </c:pt>
                <c:pt idx="222">
                  <c:v>43860</c:v>
                </c:pt>
                <c:pt idx="223">
                  <c:v>43861</c:v>
                </c:pt>
                <c:pt idx="224">
                  <c:v>43864</c:v>
                </c:pt>
                <c:pt idx="225">
                  <c:v>43865</c:v>
                </c:pt>
                <c:pt idx="226">
                  <c:v>43866</c:v>
                </c:pt>
                <c:pt idx="227">
                  <c:v>43867</c:v>
                </c:pt>
                <c:pt idx="228">
                  <c:v>43868</c:v>
                </c:pt>
                <c:pt idx="229">
                  <c:v>43871</c:v>
                </c:pt>
                <c:pt idx="230">
                  <c:v>43872</c:v>
                </c:pt>
                <c:pt idx="231">
                  <c:v>43873</c:v>
                </c:pt>
                <c:pt idx="232">
                  <c:v>43874</c:v>
                </c:pt>
                <c:pt idx="233">
                  <c:v>43875</c:v>
                </c:pt>
                <c:pt idx="234">
                  <c:v>43879</c:v>
                </c:pt>
                <c:pt idx="235">
                  <c:v>43880</c:v>
                </c:pt>
                <c:pt idx="236">
                  <c:v>43881</c:v>
                </c:pt>
                <c:pt idx="237">
                  <c:v>43882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43892</c:v>
                </c:pt>
                <c:pt idx="244">
                  <c:v>43893</c:v>
                </c:pt>
                <c:pt idx="245">
                  <c:v>43894</c:v>
                </c:pt>
                <c:pt idx="246">
                  <c:v>43895</c:v>
                </c:pt>
                <c:pt idx="247">
                  <c:v>43896</c:v>
                </c:pt>
                <c:pt idx="248">
                  <c:v>43899</c:v>
                </c:pt>
                <c:pt idx="249">
                  <c:v>43900</c:v>
                </c:pt>
                <c:pt idx="250">
                  <c:v>43901</c:v>
                </c:pt>
                <c:pt idx="251">
                  <c:v>43902</c:v>
                </c:pt>
                <c:pt idx="252">
                  <c:v>43903</c:v>
                </c:pt>
                <c:pt idx="253">
                  <c:v>43906</c:v>
                </c:pt>
                <c:pt idx="254">
                  <c:v>43907</c:v>
                </c:pt>
                <c:pt idx="255">
                  <c:v>43908</c:v>
                </c:pt>
                <c:pt idx="256">
                  <c:v>43909</c:v>
                </c:pt>
                <c:pt idx="257">
                  <c:v>43910</c:v>
                </c:pt>
                <c:pt idx="258">
                  <c:v>43913</c:v>
                </c:pt>
                <c:pt idx="259">
                  <c:v>43914</c:v>
                </c:pt>
                <c:pt idx="260">
                  <c:v>43915</c:v>
                </c:pt>
                <c:pt idx="261">
                  <c:v>43916</c:v>
                </c:pt>
                <c:pt idx="262">
                  <c:v>43917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43927</c:v>
                </c:pt>
                <c:pt idx="269">
                  <c:v>43928</c:v>
                </c:pt>
                <c:pt idx="270">
                  <c:v>43929</c:v>
                </c:pt>
                <c:pt idx="271">
                  <c:v>43930</c:v>
                </c:pt>
                <c:pt idx="272">
                  <c:v>43934</c:v>
                </c:pt>
                <c:pt idx="273">
                  <c:v>43935</c:v>
                </c:pt>
                <c:pt idx="274">
                  <c:v>43936</c:v>
                </c:pt>
                <c:pt idx="275">
                  <c:v>43937</c:v>
                </c:pt>
                <c:pt idx="276">
                  <c:v>43938</c:v>
                </c:pt>
                <c:pt idx="277">
                  <c:v>43941</c:v>
                </c:pt>
                <c:pt idx="278">
                  <c:v>43942</c:v>
                </c:pt>
                <c:pt idx="279">
                  <c:v>43943</c:v>
                </c:pt>
                <c:pt idx="280">
                  <c:v>43944</c:v>
                </c:pt>
                <c:pt idx="281">
                  <c:v>43945</c:v>
                </c:pt>
                <c:pt idx="282">
                  <c:v>43948</c:v>
                </c:pt>
                <c:pt idx="283">
                  <c:v>43949</c:v>
                </c:pt>
                <c:pt idx="284">
                  <c:v>43950</c:v>
                </c:pt>
                <c:pt idx="285">
                  <c:v>43951</c:v>
                </c:pt>
                <c:pt idx="286">
                  <c:v>43952</c:v>
                </c:pt>
                <c:pt idx="287">
                  <c:v>43955</c:v>
                </c:pt>
                <c:pt idx="288">
                  <c:v>43956</c:v>
                </c:pt>
                <c:pt idx="289">
                  <c:v>43957</c:v>
                </c:pt>
                <c:pt idx="290">
                  <c:v>43958</c:v>
                </c:pt>
                <c:pt idx="291">
                  <c:v>43959</c:v>
                </c:pt>
                <c:pt idx="292">
                  <c:v>43962</c:v>
                </c:pt>
                <c:pt idx="293">
                  <c:v>43963</c:v>
                </c:pt>
                <c:pt idx="294">
                  <c:v>43964</c:v>
                </c:pt>
                <c:pt idx="295">
                  <c:v>43965</c:v>
                </c:pt>
                <c:pt idx="296">
                  <c:v>43966</c:v>
                </c:pt>
                <c:pt idx="297">
                  <c:v>43969</c:v>
                </c:pt>
                <c:pt idx="298">
                  <c:v>43970</c:v>
                </c:pt>
                <c:pt idx="299">
                  <c:v>43971</c:v>
                </c:pt>
                <c:pt idx="300">
                  <c:v>43972</c:v>
                </c:pt>
                <c:pt idx="301">
                  <c:v>43973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43983</c:v>
                </c:pt>
                <c:pt idx="307">
                  <c:v>43984</c:v>
                </c:pt>
                <c:pt idx="308">
                  <c:v>43985</c:v>
                </c:pt>
                <c:pt idx="309">
                  <c:v>43986</c:v>
                </c:pt>
                <c:pt idx="310">
                  <c:v>43987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43997</c:v>
                </c:pt>
                <c:pt idx="317">
                  <c:v>43998</c:v>
                </c:pt>
                <c:pt idx="318">
                  <c:v>43999</c:v>
                </c:pt>
                <c:pt idx="319">
                  <c:v>44000</c:v>
                </c:pt>
                <c:pt idx="320">
                  <c:v>44001</c:v>
                </c:pt>
                <c:pt idx="321">
                  <c:v>44004</c:v>
                </c:pt>
                <c:pt idx="322">
                  <c:v>44005</c:v>
                </c:pt>
                <c:pt idx="323">
                  <c:v>44006</c:v>
                </c:pt>
                <c:pt idx="324">
                  <c:v>44007</c:v>
                </c:pt>
                <c:pt idx="325">
                  <c:v>44008</c:v>
                </c:pt>
                <c:pt idx="326">
                  <c:v>44011</c:v>
                </c:pt>
                <c:pt idx="327">
                  <c:v>44012</c:v>
                </c:pt>
                <c:pt idx="328">
                  <c:v>44013</c:v>
                </c:pt>
                <c:pt idx="329">
                  <c:v>44014</c:v>
                </c:pt>
                <c:pt idx="330">
                  <c:v>44018</c:v>
                </c:pt>
                <c:pt idx="331">
                  <c:v>44019</c:v>
                </c:pt>
                <c:pt idx="332">
                  <c:v>44020</c:v>
                </c:pt>
                <c:pt idx="333">
                  <c:v>44021</c:v>
                </c:pt>
                <c:pt idx="334">
                  <c:v>44022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44046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44053</c:v>
                </c:pt>
                <c:pt idx="356">
                  <c:v>44054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44082</c:v>
                </c:pt>
                <c:pt idx="376">
                  <c:v>44083</c:v>
                </c:pt>
                <c:pt idx="377">
                  <c:v>44084</c:v>
                </c:pt>
                <c:pt idx="378">
                  <c:v>44085</c:v>
                </c:pt>
                <c:pt idx="379">
                  <c:v>44088</c:v>
                </c:pt>
                <c:pt idx="380">
                  <c:v>44089</c:v>
                </c:pt>
                <c:pt idx="381">
                  <c:v>44090</c:v>
                </c:pt>
                <c:pt idx="382">
                  <c:v>44091</c:v>
                </c:pt>
                <c:pt idx="383">
                  <c:v>44092</c:v>
                </c:pt>
                <c:pt idx="384">
                  <c:v>44095</c:v>
                </c:pt>
                <c:pt idx="385">
                  <c:v>44096</c:v>
                </c:pt>
                <c:pt idx="386">
                  <c:v>44097</c:v>
                </c:pt>
                <c:pt idx="387">
                  <c:v>44098</c:v>
                </c:pt>
                <c:pt idx="388">
                  <c:v>44099</c:v>
                </c:pt>
                <c:pt idx="389">
                  <c:v>44102</c:v>
                </c:pt>
                <c:pt idx="390">
                  <c:v>44103</c:v>
                </c:pt>
                <c:pt idx="391">
                  <c:v>44104</c:v>
                </c:pt>
                <c:pt idx="392">
                  <c:v>44105</c:v>
                </c:pt>
                <c:pt idx="393">
                  <c:v>44106</c:v>
                </c:pt>
                <c:pt idx="394">
                  <c:v>44109</c:v>
                </c:pt>
                <c:pt idx="395">
                  <c:v>44110</c:v>
                </c:pt>
                <c:pt idx="396">
                  <c:v>44111</c:v>
                </c:pt>
                <c:pt idx="397">
                  <c:v>44112</c:v>
                </c:pt>
                <c:pt idx="398">
                  <c:v>44113</c:v>
                </c:pt>
                <c:pt idx="399">
                  <c:v>44116</c:v>
                </c:pt>
                <c:pt idx="400">
                  <c:v>44117</c:v>
                </c:pt>
                <c:pt idx="401">
                  <c:v>44118</c:v>
                </c:pt>
                <c:pt idx="402">
                  <c:v>44119</c:v>
                </c:pt>
                <c:pt idx="403">
                  <c:v>44120</c:v>
                </c:pt>
                <c:pt idx="404">
                  <c:v>44123</c:v>
                </c:pt>
                <c:pt idx="405">
                  <c:v>44124</c:v>
                </c:pt>
                <c:pt idx="406">
                  <c:v>44125</c:v>
                </c:pt>
                <c:pt idx="407">
                  <c:v>44126</c:v>
                </c:pt>
                <c:pt idx="408">
                  <c:v>44127</c:v>
                </c:pt>
                <c:pt idx="409">
                  <c:v>44130</c:v>
                </c:pt>
                <c:pt idx="410">
                  <c:v>44131</c:v>
                </c:pt>
                <c:pt idx="411">
                  <c:v>44132</c:v>
                </c:pt>
                <c:pt idx="412">
                  <c:v>44133</c:v>
                </c:pt>
                <c:pt idx="413">
                  <c:v>44134</c:v>
                </c:pt>
                <c:pt idx="414">
                  <c:v>44137</c:v>
                </c:pt>
                <c:pt idx="415">
                  <c:v>44138</c:v>
                </c:pt>
                <c:pt idx="416">
                  <c:v>44139</c:v>
                </c:pt>
                <c:pt idx="417">
                  <c:v>44140</c:v>
                </c:pt>
                <c:pt idx="418">
                  <c:v>44141</c:v>
                </c:pt>
                <c:pt idx="419">
                  <c:v>44144</c:v>
                </c:pt>
                <c:pt idx="420">
                  <c:v>44145</c:v>
                </c:pt>
                <c:pt idx="421">
                  <c:v>44146</c:v>
                </c:pt>
                <c:pt idx="422">
                  <c:v>44147</c:v>
                </c:pt>
                <c:pt idx="423">
                  <c:v>44148</c:v>
                </c:pt>
                <c:pt idx="424">
                  <c:v>44151</c:v>
                </c:pt>
                <c:pt idx="425">
                  <c:v>44152</c:v>
                </c:pt>
                <c:pt idx="426">
                  <c:v>44153</c:v>
                </c:pt>
                <c:pt idx="427">
                  <c:v>44154</c:v>
                </c:pt>
                <c:pt idx="428">
                  <c:v>44155</c:v>
                </c:pt>
                <c:pt idx="429">
                  <c:v>44158</c:v>
                </c:pt>
                <c:pt idx="430">
                  <c:v>44159</c:v>
                </c:pt>
                <c:pt idx="431">
                  <c:v>44160</c:v>
                </c:pt>
                <c:pt idx="432">
                  <c:v>44162</c:v>
                </c:pt>
                <c:pt idx="433">
                  <c:v>44165</c:v>
                </c:pt>
                <c:pt idx="434">
                  <c:v>44166</c:v>
                </c:pt>
                <c:pt idx="435">
                  <c:v>44167</c:v>
                </c:pt>
                <c:pt idx="436">
                  <c:v>44168</c:v>
                </c:pt>
                <c:pt idx="437">
                  <c:v>44169</c:v>
                </c:pt>
                <c:pt idx="438">
                  <c:v>44172</c:v>
                </c:pt>
                <c:pt idx="439">
                  <c:v>44173</c:v>
                </c:pt>
                <c:pt idx="440">
                  <c:v>44174</c:v>
                </c:pt>
                <c:pt idx="441">
                  <c:v>44175</c:v>
                </c:pt>
                <c:pt idx="442">
                  <c:v>44176</c:v>
                </c:pt>
                <c:pt idx="443">
                  <c:v>44179</c:v>
                </c:pt>
                <c:pt idx="444">
                  <c:v>44180</c:v>
                </c:pt>
                <c:pt idx="445">
                  <c:v>44181</c:v>
                </c:pt>
                <c:pt idx="446">
                  <c:v>44182</c:v>
                </c:pt>
                <c:pt idx="447">
                  <c:v>44183</c:v>
                </c:pt>
                <c:pt idx="448">
                  <c:v>44186</c:v>
                </c:pt>
                <c:pt idx="449">
                  <c:v>44187</c:v>
                </c:pt>
                <c:pt idx="450">
                  <c:v>44188</c:v>
                </c:pt>
                <c:pt idx="451">
                  <c:v>44189</c:v>
                </c:pt>
                <c:pt idx="452">
                  <c:v>44193</c:v>
                </c:pt>
                <c:pt idx="453">
                  <c:v>44194</c:v>
                </c:pt>
                <c:pt idx="454">
                  <c:v>44195</c:v>
                </c:pt>
                <c:pt idx="455">
                  <c:v>44196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44207</c:v>
                </c:pt>
                <c:pt idx="462">
                  <c:v>44208</c:v>
                </c:pt>
                <c:pt idx="463">
                  <c:v>44209</c:v>
                </c:pt>
                <c:pt idx="464">
                  <c:v>44210</c:v>
                </c:pt>
                <c:pt idx="465">
                  <c:v>44211</c:v>
                </c:pt>
                <c:pt idx="466">
                  <c:v>44215</c:v>
                </c:pt>
                <c:pt idx="467">
                  <c:v>44216</c:v>
                </c:pt>
                <c:pt idx="468">
                  <c:v>44217</c:v>
                </c:pt>
                <c:pt idx="469">
                  <c:v>44218</c:v>
                </c:pt>
                <c:pt idx="470">
                  <c:v>44221</c:v>
                </c:pt>
                <c:pt idx="471">
                  <c:v>44222</c:v>
                </c:pt>
                <c:pt idx="472">
                  <c:v>44223</c:v>
                </c:pt>
                <c:pt idx="473">
                  <c:v>44224</c:v>
                </c:pt>
                <c:pt idx="474">
                  <c:v>44225</c:v>
                </c:pt>
                <c:pt idx="475">
                  <c:v>44228</c:v>
                </c:pt>
                <c:pt idx="476">
                  <c:v>44229</c:v>
                </c:pt>
                <c:pt idx="477">
                  <c:v>44230</c:v>
                </c:pt>
                <c:pt idx="478">
                  <c:v>44231</c:v>
                </c:pt>
                <c:pt idx="479">
                  <c:v>44232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44243</c:v>
                </c:pt>
                <c:pt idx="486">
                  <c:v>44244</c:v>
                </c:pt>
                <c:pt idx="487">
                  <c:v>44245</c:v>
                </c:pt>
                <c:pt idx="488">
                  <c:v>44246</c:v>
                </c:pt>
                <c:pt idx="489">
                  <c:v>44249</c:v>
                </c:pt>
                <c:pt idx="490">
                  <c:v>44250</c:v>
                </c:pt>
                <c:pt idx="491">
                  <c:v>44251</c:v>
                </c:pt>
                <c:pt idx="492">
                  <c:v>44252</c:v>
                </c:pt>
                <c:pt idx="493">
                  <c:v>44253</c:v>
                </c:pt>
                <c:pt idx="494">
                  <c:v>44256</c:v>
                </c:pt>
                <c:pt idx="495">
                  <c:v>44257</c:v>
                </c:pt>
                <c:pt idx="496">
                  <c:v>44258</c:v>
                </c:pt>
                <c:pt idx="497">
                  <c:v>44259</c:v>
                </c:pt>
                <c:pt idx="498">
                  <c:v>44260</c:v>
                </c:pt>
                <c:pt idx="499">
                  <c:v>44263</c:v>
                </c:pt>
                <c:pt idx="500">
                  <c:v>44264</c:v>
                </c:pt>
                <c:pt idx="501">
                  <c:v>44265</c:v>
                </c:pt>
                <c:pt idx="502">
                  <c:v>44266</c:v>
                </c:pt>
                <c:pt idx="503">
                  <c:v>44267</c:v>
                </c:pt>
                <c:pt idx="504">
                  <c:v>44270</c:v>
                </c:pt>
                <c:pt idx="505">
                  <c:v>44271</c:v>
                </c:pt>
                <c:pt idx="506">
                  <c:v>44272</c:v>
                </c:pt>
                <c:pt idx="507">
                  <c:v>44273</c:v>
                </c:pt>
                <c:pt idx="508">
                  <c:v>44274</c:v>
                </c:pt>
                <c:pt idx="509">
                  <c:v>44277</c:v>
                </c:pt>
                <c:pt idx="510">
                  <c:v>44278</c:v>
                </c:pt>
                <c:pt idx="511">
                  <c:v>44279</c:v>
                </c:pt>
                <c:pt idx="512">
                  <c:v>44280</c:v>
                </c:pt>
                <c:pt idx="513">
                  <c:v>44281</c:v>
                </c:pt>
                <c:pt idx="514">
                  <c:v>44284</c:v>
                </c:pt>
                <c:pt idx="515">
                  <c:v>44285</c:v>
                </c:pt>
                <c:pt idx="516">
                  <c:v>44286</c:v>
                </c:pt>
                <c:pt idx="517">
                  <c:v>44287</c:v>
                </c:pt>
                <c:pt idx="518">
                  <c:v>44291</c:v>
                </c:pt>
                <c:pt idx="519">
                  <c:v>44292</c:v>
                </c:pt>
                <c:pt idx="520">
                  <c:v>44293</c:v>
                </c:pt>
                <c:pt idx="521">
                  <c:v>44294</c:v>
                </c:pt>
                <c:pt idx="522">
                  <c:v>44295</c:v>
                </c:pt>
                <c:pt idx="523">
                  <c:v>44298</c:v>
                </c:pt>
                <c:pt idx="524">
                  <c:v>44299</c:v>
                </c:pt>
                <c:pt idx="525">
                  <c:v>44300</c:v>
                </c:pt>
                <c:pt idx="526">
                  <c:v>44301</c:v>
                </c:pt>
                <c:pt idx="527">
                  <c:v>44302</c:v>
                </c:pt>
                <c:pt idx="528">
                  <c:v>44305</c:v>
                </c:pt>
                <c:pt idx="529">
                  <c:v>44306</c:v>
                </c:pt>
                <c:pt idx="530">
                  <c:v>44307</c:v>
                </c:pt>
                <c:pt idx="531">
                  <c:v>44308</c:v>
                </c:pt>
                <c:pt idx="532">
                  <c:v>44309</c:v>
                </c:pt>
                <c:pt idx="533">
                  <c:v>44312</c:v>
                </c:pt>
                <c:pt idx="534">
                  <c:v>44313</c:v>
                </c:pt>
                <c:pt idx="535">
                  <c:v>44314</c:v>
                </c:pt>
                <c:pt idx="536">
                  <c:v>44315</c:v>
                </c:pt>
                <c:pt idx="537">
                  <c:v>44316</c:v>
                </c:pt>
                <c:pt idx="538">
                  <c:v>44319</c:v>
                </c:pt>
                <c:pt idx="539">
                  <c:v>44320</c:v>
                </c:pt>
                <c:pt idx="540">
                  <c:v>44321</c:v>
                </c:pt>
                <c:pt idx="541">
                  <c:v>44322</c:v>
                </c:pt>
                <c:pt idx="542">
                  <c:v>44323</c:v>
                </c:pt>
                <c:pt idx="543">
                  <c:v>44326</c:v>
                </c:pt>
                <c:pt idx="544">
                  <c:v>44327</c:v>
                </c:pt>
                <c:pt idx="545">
                  <c:v>44328</c:v>
                </c:pt>
                <c:pt idx="546">
                  <c:v>44329</c:v>
                </c:pt>
                <c:pt idx="547">
                  <c:v>44330</c:v>
                </c:pt>
                <c:pt idx="548">
                  <c:v>44333</c:v>
                </c:pt>
                <c:pt idx="549">
                  <c:v>44334</c:v>
                </c:pt>
                <c:pt idx="550">
                  <c:v>44335</c:v>
                </c:pt>
                <c:pt idx="551">
                  <c:v>44336</c:v>
                </c:pt>
                <c:pt idx="552">
                  <c:v>44337</c:v>
                </c:pt>
                <c:pt idx="553">
                  <c:v>44340</c:v>
                </c:pt>
                <c:pt idx="554">
                  <c:v>44341</c:v>
                </c:pt>
                <c:pt idx="555">
                  <c:v>44342</c:v>
                </c:pt>
                <c:pt idx="556">
                  <c:v>44343</c:v>
                </c:pt>
                <c:pt idx="557">
                  <c:v>44344</c:v>
                </c:pt>
                <c:pt idx="558">
                  <c:v>44348</c:v>
                </c:pt>
                <c:pt idx="559">
                  <c:v>44349</c:v>
                </c:pt>
                <c:pt idx="560">
                  <c:v>44350</c:v>
                </c:pt>
                <c:pt idx="561">
                  <c:v>44351</c:v>
                </c:pt>
                <c:pt idx="562">
                  <c:v>44354</c:v>
                </c:pt>
                <c:pt idx="563">
                  <c:v>44355</c:v>
                </c:pt>
                <c:pt idx="564">
                  <c:v>44356</c:v>
                </c:pt>
                <c:pt idx="565">
                  <c:v>44357</c:v>
                </c:pt>
                <c:pt idx="566">
                  <c:v>44358</c:v>
                </c:pt>
                <c:pt idx="567">
                  <c:v>44361</c:v>
                </c:pt>
                <c:pt idx="568">
                  <c:v>44362</c:v>
                </c:pt>
                <c:pt idx="569">
                  <c:v>44363</c:v>
                </c:pt>
                <c:pt idx="570">
                  <c:v>44364</c:v>
                </c:pt>
                <c:pt idx="571">
                  <c:v>44365</c:v>
                </c:pt>
                <c:pt idx="572">
                  <c:v>44368</c:v>
                </c:pt>
                <c:pt idx="573">
                  <c:v>44369</c:v>
                </c:pt>
                <c:pt idx="574">
                  <c:v>44370</c:v>
                </c:pt>
                <c:pt idx="575">
                  <c:v>44371</c:v>
                </c:pt>
                <c:pt idx="576">
                  <c:v>44372</c:v>
                </c:pt>
                <c:pt idx="577">
                  <c:v>44375</c:v>
                </c:pt>
                <c:pt idx="578">
                  <c:v>44376</c:v>
                </c:pt>
                <c:pt idx="579">
                  <c:v>44377</c:v>
                </c:pt>
                <c:pt idx="580">
                  <c:v>44378</c:v>
                </c:pt>
                <c:pt idx="581">
                  <c:v>44379</c:v>
                </c:pt>
                <c:pt idx="582">
                  <c:v>44383</c:v>
                </c:pt>
                <c:pt idx="583">
                  <c:v>44384</c:v>
                </c:pt>
                <c:pt idx="584">
                  <c:v>44385</c:v>
                </c:pt>
                <c:pt idx="585">
                  <c:v>44386</c:v>
                </c:pt>
                <c:pt idx="586">
                  <c:v>44389</c:v>
                </c:pt>
                <c:pt idx="587">
                  <c:v>44390</c:v>
                </c:pt>
                <c:pt idx="588">
                  <c:v>44391</c:v>
                </c:pt>
                <c:pt idx="589">
                  <c:v>44392</c:v>
                </c:pt>
                <c:pt idx="590">
                  <c:v>44393</c:v>
                </c:pt>
                <c:pt idx="591">
                  <c:v>44396</c:v>
                </c:pt>
                <c:pt idx="592">
                  <c:v>44397</c:v>
                </c:pt>
                <c:pt idx="593">
                  <c:v>44398</c:v>
                </c:pt>
                <c:pt idx="594">
                  <c:v>44399</c:v>
                </c:pt>
                <c:pt idx="595">
                  <c:v>44400</c:v>
                </c:pt>
                <c:pt idx="596">
                  <c:v>44403</c:v>
                </c:pt>
                <c:pt idx="597">
                  <c:v>44404</c:v>
                </c:pt>
                <c:pt idx="598">
                  <c:v>44405</c:v>
                </c:pt>
                <c:pt idx="599">
                  <c:v>44406</c:v>
                </c:pt>
                <c:pt idx="600">
                  <c:v>44407</c:v>
                </c:pt>
                <c:pt idx="601">
                  <c:v>44410</c:v>
                </c:pt>
                <c:pt idx="602">
                  <c:v>44411</c:v>
                </c:pt>
                <c:pt idx="603">
                  <c:v>44412</c:v>
                </c:pt>
                <c:pt idx="604">
                  <c:v>44413</c:v>
                </c:pt>
                <c:pt idx="605">
                  <c:v>44414</c:v>
                </c:pt>
                <c:pt idx="606">
                  <c:v>44417</c:v>
                </c:pt>
                <c:pt idx="607">
                  <c:v>44418</c:v>
                </c:pt>
                <c:pt idx="608">
                  <c:v>44419</c:v>
                </c:pt>
                <c:pt idx="609">
                  <c:v>44420</c:v>
                </c:pt>
                <c:pt idx="610">
                  <c:v>44421</c:v>
                </c:pt>
                <c:pt idx="611">
                  <c:v>44424</c:v>
                </c:pt>
                <c:pt idx="612">
                  <c:v>44425</c:v>
                </c:pt>
                <c:pt idx="613">
                  <c:v>44426</c:v>
                </c:pt>
                <c:pt idx="614">
                  <c:v>44427</c:v>
                </c:pt>
                <c:pt idx="615">
                  <c:v>44428</c:v>
                </c:pt>
                <c:pt idx="616">
                  <c:v>44431</c:v>
                </c:pt>
                <c:pt idx="617">
                  <c:v>44432</c:v>
                </c:pt>
                <c:pt idx="618">
                  <c:v>44433</c:v>
                </c:pt>
                <c:pt idx="619">
                  <c:v>44434</c:v>
                </c:pt>
                <c:pt idx="620">
                  <c:v>44435</c:v>
                </c:pt>
                <c:pt idx="621">
                  <c:v>44438</c:v>
                </c:pt>
                <c:pt idx="622">
                  <c:v>44439</c:v>
                </c:pt>
                <c:pt idx="623">
                  <c:v>44440</c:v>
                </c:pt>
                <c:pt idx="624">
                  <c:v>44441</c:v>
                </c:pt>
                <c:pt idx="625">
                  <c:v>44442</c:v>
                </c:pt>
                <c:pt idx="626">
                  <c:v>44446</c:v>
                </c:pt>
                <c:pt idx="627">
                  <c:v>44447</c:v>
                </c:pt>
                <c:pt idx="628">
                  <c:v>44448</c:v>
                </c:pt>
                <c:pt idx="629">
                  <c:v>44449</c:v>
                </c:pt>
                <c:pt idx="630">
                  <c:v>44452</c:v>
                </c:pt>
                <c:pt idx="631">
                  <c:v>44453</c:v>
                </c:pt>
                <c:pt idx="632">
                  <c:v>44454</c:v>
                </c:pt>
                <c:pt idx="633">
                  <c:v>44455</c:v>
                </c:pt>
                <c:pt idx="634">
                  <c:v>44456</c:v>
                </c:pt>
                <c:pt idx="635">
                  <c:v>44459</c:v>
                </c:pt>
                <c:pt idx="636">
                  <c:v>44460</c:v>
                </c:pt>
                <c:pt idx="637">
                  <c:v>44461</c:v>
                </c:pt>
                <c:pt idx="638">
                  <c:v>44462</c:v>
                </c:pt>
                <c:pt idx="639">
                  <c:v>44463</c:v>
                </c:pt>
                <c:pt idx="640">
                  <c:v>44466</c:v>
                </c:pt>
                <c:pt idx="641">
                  <c:v>44467</c:v>
                </c:pt>
                <c:pt idx="642">
                  <c:v>44468</c:v>
                </c:pt>
                <c:pt idx="643">
                  <c:v>44469</c:v>
                </c:pt>
                <c:pt idx="644">
                  <c:v>44470</c:v>
                </c:pt>
                <c:pt idx="645">
                  <c:v>44473</c:v>
                </c:pt>
                <c:pt idx="646">
                  <c:v>44474</c:v>
                </c:pt>
                <c:pt idx="647">
                  <c:v>44475</c:v>
                </c:pt>
                <c:pt idx="648">
                  <c:v>44476</c:v>
                </c:pt>
                <c:pt idx="649">
                  <c:v>44477</c:v>
                </c:pt>
                <c:pt idx="650">
                  <c:v>44480</c:v>
                </c:pt>
                <c:pt idx="651">
                  <c:v>44481</c:v>
                </c:pt>
                <c:pt idx="652">
                  <c:v>44482</c:v>
                </c:pt>
                <c:pt idx="653">
                  <c:v>44483</c:v>
                </c:pt>
                <c:pt idx="654">
                  <c:v>44484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44494</c:v>
                </c:pt>
                <c:pt idx="661">
                  <c:v>44495</c:v>
                </c:pt>
                <c:pt idx="662">
                  <c:v>44496</c:v>
                </c:pt>
                <c:pt idx="663">
                  <c:v>44497</c:v>
                </c:pt>
                <c:pt idx="664">
                  <c:v>44498</c:v>
                </c:pt>
                <c:pt idx="665">
                  <c:v>44501</c:v>
                </c:pt>
                <c:pt idx="666">
                  <c:v>44502</c:v>
                </c:pt>
                <c:pt idx="667">
                  <c:v>44503</c:v>
                </c:pt>
                <c:pt idx="668">
                  <c:v>44504</c:v>
                </c:pt>
                <c:pt idx="669">
                  <c:v>44505</c:v>
                </c:pt>
                <c:pt idx="670">
                  <c:v>44508</c:v>
                </c:pt>
                <c:pt idx="671">
                  <c:v>44509</c:v>
                </c:pt>
                <c:pt idx="672">
                  <c:v>44510</c:v>
                </c:pt>
                <c:pt idx="673">
                  <c:v>44511</c:v>
                </c:pt>
                <c:pt idx="674">
                  <c:v>44512</c:v>
                </c:pt>
                <c:pt idx="675">
                  <c:v>44515</c:v>
                </c:pt>
                <c:pt idx="676">
                  <c:v>44516</c:v>
                </c:pt>
                <c:pt idx="677">
                  <c:v>44517</c:v>
                </c:pt>
                <c:pt idx="678">
                  <c:v>44518</c:v>
                </c:pt>
                <c:pt idx="679">
                  <c:v>44519</c:v>
                </c:pt>
                <c:pt idx="680">
                  <c:v>44522</c:v>
                </c:pt>
                <c:pt idx="681">
                  <c:v>44523</c:v>
                </c:pt>
                <c:pt idx="682">
                  <c:v>44524</c:v>
                </c:pt>
                <c:pt idx="683">
                  <c:v>44526</c:v>
                </c:pt>
                <c:pt idx="684">
                  <c:v>44529</c:v>
                </c:pt>
                <c:pt idx="685">
                  <c:v>44530</c:v>
                </c:pt>
                <c:pt idx="686">
                  <c:v>44531</c:v>
                </c:pt>
                <c:pt idx="687">
                  <c:v>44532</c:v>
                </c:pt>
                <c:pt idx="688">
                  <c:v>44533</c:v>
                </c:pt>
                <c:pt idx="689">
                  <c:v>44536</c:v>
                </c:pt>
                <c:pt idx="690">
                  <c:v>44537</c:v>
                </c:pt>
                <c:pt idx="691">
                  <c:v>44538</c:v>
                </c:pt>
                <c:pt idx="692">
                  <c:v>44539</c:v>
                </c:pt>
                <c:pt idx="693">
                  <c:v>44540</c:v>
                </c:pt>
                <c:pt idx="694">
                  <c:v>44543</c:v>
                </c:pt>
                <c:pt idx="695">
                  <c:v>44544</c:v>
                </c:pt>
                <c:pt idx="696">
                  <c:v>44545</c:v>
                </c:pt>
                <c:pt idx="697">
                  <c:v>44546</c:v>
                </c:pt>
                <c:pt idx="698">
                  <c:v>44547</c:v>
                </c:pt>
                <c:pt idx="699">
                  <c:v>44550</c:v>
                </c:pt>
                <c:pt idx="700">
                  <c:v>44551</c:v>
                </c:pt>
                <c:pt idx="701">
                  <c:v>44552</c:v>
                </c:pt>
                <c:pt idx="702">
                  <c:v>44553</c:v>
                </c:pt>
                <c:pt idx="703">
                  <c:v>44557</c:v>
                </c:pt>
                <c:pt idx="704">
                  <c:v>44558</c:v>
                </c:pt>
                <c:pt idx="705">
                  <c:v>44559</c:v>
                </c:pt>
                <c:pt idx="706">
                  <c:v>44560</c:v>
                </c:pt>
                <c:pt idx="707">
                  <c:v>44561</c:v>
                </c:pt>
                <c:pt idx="708">
                  <c:v>44564</c:v>
                </c:pt>
                <c:pt idx="709">
                  <c:v>44565</c:v>
                </c:pt>
                <c:pt idx="710">
                  <c:v>44566</c:v>
                </c:pt>
                <c:pt idx="711">
                  <c:v>44567</c:v>
                </c:pt>
                <c:pt idx="712">
                  <c:v>44568</c:v>
                </c:pt>
                <c:pt idx="713">
                  <c:v>44571</c:v>
                </c:pt>
                <c:pt idx="714">
                  <c:v>44572</c:v>
                </c:pt>
                <c:pt idx="715">
                  <c:v>44573</c:v>
                </c:pt>
                <c:pt idx="716">
                  <c:v>44574</c:v>
                </c:pt>
                <c:pt idx="717">
                  <c:v>44575</c:v>
                </c:pt>
                <c:pt idx="718">
                  <c:v>44579</c:v>
                </c:pt>
                <c:pt idx="719">
                  <c:v>44580</c:v>
                </c:pt>
                <c:pt idx="720">
                  <c:v>44581</c:v>
                </c:pt>
                <c:pt idx="721">
                  <c:v>44582</c:v>
                </c:pt>
                <c:pt idx="722">
                  <c:v>44585</c:v>
                </c:pt>
                <c:pt idx="723">
                  <c:v>44586</c:v>
                </c:pt>
                <c:pt idx="724">
                  <c:v>44587</c:v>
                </c:pt>
                <c:pt idx="725">
                  <c:v>44588</c:v>
                </c:pt>
                <c:pt idx="726">
                  <c:v>44589</c:v>
                </c:pt>
                <c:pt idx="727">
                  <c:v>44592</c:v>
                </c:pt>
                <c:pt idx="728">
                  <c:v>44593</c:v>
                </c:pt>
                <c:pt idx="729">
                  <c:v>44594</c:v>
                </c:pt>
                <c:pt idx="730">
                  <c:v>44595</c:v>
                </c:pt>
                <c:pt idx="731">
                  <c:v>44596</c:v>
                </c:pt>
                <c:pt idx="732">
                  <c:v>44599</c:v>
                </c:pt>
                <c:pt idx="733">
                  <c:v>44600</c:v>
                </c:pt>
                <c:pt idx="734">
                  <c:v>44601</c:v>
                </c:pt>
                <c:pt idx="735">
                  <c:v>44602</c:v>
                </c:pt>
                <c:pt idx="736">
                  <c:v>44603</c:v>
                </c:pt>
                <c:pt idx="737">
                  <c:v>44606</c:v>
                </c:pt>
                <c:pt idx="738">
                  <c:v>44607</c:v>
                </c:pt>
                <c:pt idx="739">
                  <c:v>44608</c:v>
                </c:pt>
                <c:pt idx="740">
                  <c:v>44609</c:v>
                </c:pt>
                <c:pt idx="741">
                  <c:v>44610</c:v>
                </c:pt>
                <c:pt idx="742">
                  <c:v>44614</c:v>
                </c:pt>
                <c:pt idx="743">
                  <c:v>44615</c:v>
                </c:pt>
                <c:pt idx="744">
                  <c:v>44616</c:v>
                </c:pt>
                <c:pt idx="745">
                  <c:v>44617</c:v>
                </c:pt>
                <c:pt idx="746">
                  <c:v>44620</c:v>
                </c:pt>
                <c:pt idx="747">
                  <c:v>44621</c:v>
                </c:pt>
                <c:pt idx="748">
                  <c:v>44622</c:v>
                </c:pt>
                <c:pt idx="749">
                  <c:v>44623</c:v>
                </c:pt>
                <c:pt idx="750">
                  <c:v>44624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44634</c:v>
                </c:pt>
                <c:pt idx="757">
                  <c:v>44635</c:v>
                </c:pt>
                <c:pt idx="758">
                  <c:v>44636</c:v>
                </c:pt>
                <c:pt idx="759">
                  <c:v>44637</c:v>
                </c:pt>
                <c:pt idx="760">
                  <c:v>44638</c:v>
                </c:pt>
                <c:pt idx="761">
                  <c:v>44641</c:v>
                </c:pt>
                <c:pt idx="762">
                  <c:v>44642</c:v>
                </c:pt>
                <c:pt idx="763">
                  <c:v>44643</c:v>
                </c:pt>
                <c:pt idx="764">
                  <c:v>44644</c:v>
                </c:pt>
                <c:pt idx="765">
                  <c:v>44645</c:v>
                </c:pt>
                <c:pt idx="766">
                  <c:v>44648</c:v>
                </c:pt>
                <c:pt idx="767">
                  <c:v>44649</c:v>
                </c:pt>
                <c:pt idx="768">
                  <c:v>44650</c:v>
                </c:pt>
                <c:pt idx="769">
                  <c:v>44651</c:v>
                </c:pt>
                <c:pt idx="770">
                  <c:v>44652</c:v>
                </c:pt>
                <c:pt idx="771">
                  <c:v>44655</c:v>
                </c:pt>
                <c:pt idx="772">
                  <c:v>44656</c:v>
                </c:pt>
                <c:pt idx="773">
                  <c:v>44657</c:v>
                </c:pt>
                <c:pt idx="774">
                  <c:v>44658</c:v>
                </c:pt>
                <c:pt idx="775">
                  <c:v>44659</c:v>
                </c:pt>
                <c:pt idx="776">
                  <c:v>44662</c:v>
                </c:pt>
                <c:pt idx="777">
                  <c:v>44663</c:v>
                </c:pt>
                <c:pt idx="778">
                  <c:v>44664</c:v>
                </c:pt>
                <c:pt idx="779">
                  <c:v>44665</c:v>
                </c:pt>
                <c:pt idx="780">
                  <c:v>44669</c:v>
                </c:pt>
                <c:pt idx="781">
                  <c:v>44670</c:v>
                </c:pt>
                <c:pt idx="782">
                  <c:v>44671</c:v>
                </c:pt>
                <c:pt idx="783">
                  <c:v>44672</c:v>
                </c:pt>
                <c:pt idx="784">
                  <c:v>44673</c:v>
                </c:pt>
                <c:pt idx="785">
                  <c:v>44676</c:v>
                </c:pt>
                <c:pt idx="786">
                  <c:v>44677</c:v>
                </c:pt>
                <c:pt idx="787">
                  <c:v>44678</c:v>
                </c:pt>
                <c:pt idx="788">
                  <c:v>44679</c:v>
                </c:pt>
                <c:pt idx="789">
                  <c:v>44680</c:v>
                </c:pt>
                <c:pt idx="790">
                  <c:v>44683</c:v>
                </c:pt>
                <c:pt idx="791">
                  <c:v>44684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44712</c:v>
                </c:pt>
                <c:pt idx="811">
                  <c:v>44713</c:v>
                </c:pt>
                <c:pt idx="812">
                  <c:v>44714</c:v>
                </c:pt>
                <c:pt idx="813">
                  <c:v>44715</c:v>
                </c:pt>
                <c:pt idx="814">
                  <c:v>44718</c:v>
                </c:pt>
                <c:pt idx="815">
                  <c:v>44719</c:v>
                </c:pt>
                <c:pt idx="816">
                  <c:v>44720</c:v>
                </c:pt>
                <c:pt idx="817">
                  <c:v>44721</c:v>
                </c:pt>
                <c:pt idx="818">
                  <c:v>44722</c:v>
                </c:pt>
                <c:pt idx="819">
                  <c:v>44725</c:v>
                </c:pt>
                <c:pt idx="820">
                  <c:v>44726</c:v>
                </c:pt>
                <c:pt idx="821">
                  <c:v>44727</c:v>
                </c:pt>
                <c:pt idx="822">
                  <c:v>44728</c:v>
                </c:pt>
                <c:pt idx="823">
                  <c:v>44729</c:v>
                </c:pt>
                <c:pt idx="824">
                  <c:v>44733</c:v>
                </c:pt>
                <c:pt idx="825">
                  <c:v>44734</c:v>
                </c:pt>
                <c:pt idx="826">
                  <c:v>44735</c:v>
                </c:pt>
                <c:pt idx="827">
                  <c:v>44736</c:v>
                </c:pt>
                <c:pt idx="828">
                  <c:v>44739</c:v>
                </c:pt>
                <c:pt idx="829">
                  <c:v>44740</c:v>
                </c:pt>
                <c:pt idx="830">
                  <c:v>44741</c:v>
                </c:pt>
                <c:pt idx="831">
                  <c:v>44742</c:v>
                </c:pt>
                <c:pt idx="832">
                  <c:v>44743</c:v>
                </c:pt>
                <c:pt idx="833">
                  <c:v>44747</c:v>
                </c:pt>
                <c:pt idx="834">
                  <c:v>44748</c:v>
                </c:pt>
                <c:pt idx="835">
                  <c:v>44749</c:v>
                </c:pt>
                <c:pt idx="836">
                  <c:v>44750</c:v>
                </c:pt>
                <c:pt idx="837">
                  <c:v>44753</c:v>
                </c:pt>
                <c:pt idx="838">
                  <c:v>44754</c:v>
                </c:pt>
                <c:pt idx="839">
                  <c:v>44755</c:v>
                </c:pt>
                <c:pt idx="840">
                  <c:v>44756</c:v>
                </c:pt>
                <c:pt idx="841">
                  <c:v>44757</c:v>
                </c:pt>
                <c:pt idx="842">
                  <c:v>44760</c:v>
                </c:pt>
                <c:pt idx="843">
                  <c:v>44761</c:v>
                </c:pt>
                <c:pt idx="844">
                  <c:v>44762</c:v>
                </c:pt>
                <c:pt idx="845">
                  <c:v>44763</c:v>
                </c:pt>
                <c:pt idx="846">
                  <c:v>44764</c:v>
                </c:pt>
                <c:pt idx="847">
                  <c:v>44767</c:v>
                </c:pt>
                <c:pt idx="848">
                  <c:v>44768</c:v>
                </c:pt>
                <c:pt idx="849">
                  <c:v>44769</c:v>
                </c:pt>
                <c:pt idx="850">
                  <c:v>44770</c:v>
                </c:pt>
                <c:pt idx="851">
                  <c:v>44771</c:v>
                </c:pt>
                <c:pt idx="852">
                  <c:v>44774</c:v>
                </c:pt>
                <c:pt idx="853">
                  <c:v>44775</c:v>
                </c:pt>
                <c:pt idx="854">
                  <c:v>44776</c:v>
                </c:pt>
                <c:pt idx="855">
                  <c:v>44777</c:v>
                </c:pt>
                <c:pt idx="856">
                  <c:v>44778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44788</c:v>
                </c:pt>
                <c:pt idx="863">
                  <c:v>44789</c:v>
                </c:pt>
                <c:pt idx="864">
                  <c:v>44790</c:v>
                </c:pt>
                <c:pt idx="865">
                  <c:v>44791</c:v>
                </c:pt>
                <c:pt idx="866">
                  <c:v>44792</c:v>
                </c:pt>
                <c:pt idx="867">
                  <c:v>44795</c:v>
                </c:pt>
                <c:pt idx="868">
                  <c:v>44796</c:v>
                </c:pt>
                <c:pt idx="869">
                  <c:v>44797</c:v>
                </c:pt>
                <c:pt idx="870">
                  <c:v>44798</c:v>
                </c:pt>
                <c:pt idx="871">
                  <c:v>44799</c:v>
                </c:pt>
                <c:pt idx="872">
                  <c:v>44802</c:v>
                </c:pt>
                <c:pt idx="873">
                  <c:v>44803</c:v>
                </c:pt>
                <c:pt idx="874">
                  <c:v>44804</c:v>
                </c:pt>
                <c:pt idx="875">
                  <c:v>44805</c:v>
                </c:pt>
                <c:pt idx="876">
                  <c:v>44806</c:v>
                </c:pt>
                <c:pt idx="877">
                  <c:v>44810</c:v>
                </c:pt>
                <c:pt idx="878">
                  <c:v>44811</c:v>
                </c:pt>
                <c:pt idx="879">
                  <c:v>44812</c:v>
                </c:pt>
                <c:pt idx="880">
                  <c:v>44813</c:v>
                </c:pt>
                <c:pt idx="881">
                  <c:v>44816</c:v>
                </c:pt>
                <c:pt idx="882">
                  <c:v>44817</c:v>
                </c:pt>
                <c:pt idx="883">
                  <c:v>44818</c:v>
                </c:pt>
                <c:pt idx="884">
                  <c:v>44819</c:v>
                </c:pt>
                <c:pt idx="885">
                  <c:v>44820</c:v>
                </c:pt>
                <c:pt idx="886">
                  <c:v>44823</c:v>
                </c:pt>
                <c:pt idx="887">
                  <c:v>44824</c:v>
                </c:pt>
                <c:pt idx="888">
                  <c:v>44825</c:v>
                </c:pt>
                <c:pt idx="889">
                  <c:v>44826</c:v>
                </c:pt>
                <c:pt idx="890">
                  <c:v>44827</c:v>
                </c:pt>
                <c:pt idx="891">
                  <c:v>44830</c:v>
                </c:pt>
                <c:pt idx="892">
                  <c:v>44831</c:v>
                </c:pt>
                <c:pt idx="893">
                  <c:v>44832</c:v>
                </c:pt>
                <c:pt idx="894">
                  <c:v>44833</c:v>
                </c:pt>
                <c:pt idx="895">
                  <c:v>44834</c:v>
                </c:pt>
                <c:pt idx="896">
                  <c:v>44837</c:v>
                </c:pt>
                <c:pt idx="897">
                  <c:v>44838</c:v>
                </c:pt>
                <c:pt idx="898">
                  <c:v>44839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44860</c:v>
                </c:pt>
                <c:pt idx="914">
                  <c:v>44861</c:v>
                </c:pt>
                <c:pt idx="915">
                  <c:v>44862</c:v>
                </c:pt>
                <c:pt idx="916">
                  <c:v>44865</c:v>
                </c:pt>
                <c:pt idx="917">
                  <c:v>44866</c:v>
                </c:pt>
                <c:pt idx="918">
                  <c:v>44867</c:v>
                </c:pt>
                <c:pt idx="919">
                  <c:v>44868</c:v>
                </c:pt>
                <c:pt idx="920">
                  <c:v>44869</c:v>
                </c:pt>
                <c:pt idx="921">
                  <c:v>44872</c:v>
                </c:pt>
                <c:pt idx="922">
                  <c:v>44873</c:v>
                </c:pt>
                <c:pt idx="923">
                  <c:v>44874</c:v>
                </c:pt>
                <c:pt idx="924">
                  <c:v>44875</c:v>
                </c:pt>
                <c:pt idx="925">
                  <c:v>44876</c:v>
                </c:pt>
                <c:pt idx="926">
                  <c:v>44879</c:v>
                </c:pt>
                <c:pt idx="927">
                  <c:v>44880</c:v>
                </c:pt>
                <c:pt idx="928">
                  <c:v>44881</c:v>
                </c:pt>
                <c:pt idx="929">
                  <c:v>44882</c:v>
                </c:pt>
                <c:pt idx="930">
                  <c:v>44883</c:v>
                </c:pt>
                <c:pt idx="931">
                  <c:v>44886</c:v>
                </c:pt>
                <c:pt idx="932">
                  <c:v>44887</c:v>
                </c:pt>
                <c:pt idx="933">
                  <c:v>44888</c:v>
                </c:pt>
                <c:pt idx="934">
                  <c:v>44890</c:v>
                </c:pt>
                <c:pt idx="935">
                  <c:v>44893</c:v>
                </c:pt>
                <c:pt idx="936">
                  <c:v>44894</c:v>
                </c:pt>
                <c:pt idx="937">
                  <c:v>44895</c:v>
                </c:pt>
                <c:pt idx="938">
                  <c:v>44896</c:v>
                </c:pt>
                <c:pt idx="939">
                  <c:v>44897</c:v>
                </c:pt>
                <c:pt idx="940">
                  <c:v>44900</c:v>
                </c:pt>
                <c:pt idx="941">
                  <c:v>44901</c:v>
                </c:pt>
                <c:pt idx="942">
                  <c:v>44902</c:v>
                </c:pt>
                <c:pt idx="943">
                  <c:v>44903</c:v>
                </c:pt>
                <c:pt idx="944">
                  <c:v>44904</c:v>
                </c:pt>
                <c:pt idx="945">
                  <c:v>44907</c:v>
                </c:pt>
                <c:pt idx="946">
                  <c:v>44908</c:v>
                </c:pt>
                <c:pt idx="947">
                  <c:v>44909</c:v>
                </c:pt>
                <c:pt idx="948">
                  <c:v>44910</c:v>
                </c:pt>
                <c:pt idx="949">
                  <c:v>44911</c:v>
                </c:pt>
                <c:pt idx="950">
                  <c:v>44914</c:v>
                </c:pt>
                <c:pt idx="951">
                  <c:v>44915</c:v>
                </c:pt>
                <c:pt idx="952">
                  <c:v>44916</c:v>
                </c:pt>
                <c:pt idx="953">
                  <c:v>44917</c:v>
                </c:pt>
                <c:pt idx="954">
                  <c:v>44918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44929</c:v>
                </c:pt>
                <c:pt idx="960">
                  <c:v>44930</c:v>
                </c:pt>
                <c:pt idx="961">
                  <c:v>44931</c:v>
                </c:pt>
                <c:pt idx="962">
                  <c:v>44932</c:v>
                </c:pt>
                <c:pt idx="963">
                  <c:v>44935</c:v>
                </c:pt>
                <c:pt idx="964">
                  <c:v>44936</c:v>
                </c:pt>
                <c:pt idx="965">
                  <c:v>44937</c:v>
                </c:pt>
                <c:pt idx="966">
                  <c:v>44938</c:v>
                </c:pt>
                <c:pt idx="967">
                  <c:v>44939</c:v>
                </c:pt>
                <c:pt idx="968">
                  <c:v>44943</c:v>
                </c:pt>
                <c:pt idx="969">
                  <c:v>44944</c:v>
                </c:pt>
                <c:pt idx="970">
                  <c:v>44945</c:v>
                </c:pt>
                <c:pt idx="971">
                  <c:v>44946</c:v>
                </c:pt>
                <c:pt idx="972">
                  <c:v>44949</c:v>
                </c:pt>
                <c:pt idx="973">
                  <c:v>44950</c:v>
                </c:pt>
                <c:pt idx="974">
                  <c:v>44951</c:v>
                </c:pt>
                <c:pt idx="975">
                  <c:v>44952</c:v>
                </c:pt>
                <c:pt idx="976">
                  <c:v>44953</c:v>
                </c:pt>
                <c:pt idx="977">
                  <c:v>44956</c:v>
                </c:pt>
                <c:pt idx="978">
                  <c:v>44957</c:v>
                </c:pt>
                <c:pt idx="979">
                  <c:v>44958</c:v>
                </c:pt>
                <c:pt idx="980">
                  <c:v>44959</c:v>
                </c:pt>
                <c:pt idx="981">
                  <c:v>44960</c:v>
                </c:pt>
                <c:pt idx="982">
                  <c:v>44963</c:v>
                </c:pt>
                <c:pt idx="983">
                  <c:v>44964</c:v>
                </c:pt>
                <c:pt idx="984">
                  <c:v>44965</c:v>
                </c:pt>
                <c:pt idx="985">
                  <c:v>44966</c:v>
                </c:pt>
                <c:pt idx="986">
                  <c:v>44967</c:v>
                </c:pt>
                <c:pt idx="987">
                  <c:v>44970</c:v>
                </c:pt>
                <c:pt idx="988">
                  <c:v>44971</c:v>
                </c:pt>
                <c:pt idx="989">
                  <c:v>44972</c:v>
                </c:pt>
                <c:pt idx="990">
                  <c:v>44973</c:v>
                </c:pt>
                <c:pt idx="991">
                  <c:v>44974</c:v>
                </c:pt>
                <c:pt idx="992">
                  <c:v>44978</c:v>
                </c:pt>
                <c:pt idx="993">
                  <c:v>44979</c:v>
                </c:pt>
                <c:pt idx="994">
                  <c:v>44980</c:v>
                </c:pt>
                <c:pt idx="995">
                  <c:v>44981</c:v>
                </c:pt>
                <c:pt idx="996">
                  <c:v>44984</c:v>
                </c:pt>
                <c:pt idx="997">
                  <c:v>44985</c:v>
                </c:pt>
                <c:pt idx="998">
                  <c:v>44986</c:v>
                </c:pt>
                <c:pt idx="999">
                  <c:v>44987</c:v>
                </c:pt>
                <c:pt idx="1000">
                  <c:v>44988</c:v>
                </c:pt>
                <c:pt idx="1001">
                  <c:v>44991</c:v>
                </c:pt>
                <c:pt idx="1002">
                  <c:v>44992</c:v>
                </c:pt>
                <c:pt idx="1003">
                  <c:v>44993</c:v>
                </c:pt>
                <c:pt idx="1004">
                  <c:v>44994</c:v>
                </c:pt>
                <c:pt idx="1005">
                  <c:v>44995</c:v>
                </c:pt>
                <c:pt idx="1006">
                  <c:v>44998</c:v>
                </c:pt>
                <c:pt idx="1007">
                  <c:v>44999</c:v>
                </c:pt>
                <c:pt idx="1008">
                  <c:v>45000</c:v>
                </c:pt>
                <c:pt idx="1009">
                  <c:v>45001</c:v>
                </c:pt>
                <c:pt idx="1010">
                  <c:v>45002</c:v>
                </c:pt>
                <c:pt idx="1011">
                  <c:v>45005</c:v>
                </c:pt>
                <c:pt idx="1012">
                  <c:v>45006</c:v>
                </c:pt>
                <c:pt idx="1013">
                  <c:v>45007</c:v>
                </c:pt>
                <c:pt idx="1014">
                  <c:v>45008</c:v>
                </c:pt>
                <c:pt idx="1015">
                  <c:v>45009</c:v>
                </c:pt>
                <c:pt idx="1016">
                  <c:v>45012</c:v>
                </c:pt>
                <c:pt idx="1017">
                  <c:v>45013</c:v>
                </c:pt>
                <c:pt idx="1018">
                  <c:v>45014</c:v>
                </c:pt>
                <c:pt idx="1019">
                  <c:v>45015</c:v>
                </c:pt>
                <c:pt idx="1020">
                  <c:v>45016</c:v>
                </c:pt>
                <c:pt idx="1021">
                  <c:v>45019</c:v>
                </c:pt>
                <c:pt idx="1022">
                  <c:v>45020</c:v>
                </c:pt>
                <c:pt idx="1023">
                  <c:v>45021</c:v>
                </c:pt>
                <c:pt idx="1024">
                  <c:v>45022</c:v>
                </c:pt>
                <c:pt idx="1025">
                  <c:v>45026</c:v>
                </c:pt>
                <c:pt idx="1026">
                  <c:v>45027</c:v>
                </c:pt>
                <c:pt idx="1027">
                  <c:v>45028</c:v>
                </c:pt>
                <c:pt idx="1028">
                  <c:v>45029</c:v>
                </c:pt>
                <c:pt idx="1029">
                  <c:v>45030</c:v>
                </c:pt>
                <c:pt idx="1030">
                  <c:v>45033</c:v>
                </c:pt>
                <c:pt idx="1031">
                  <c:v>45034</c:v>
                </c:pt>
                <c:pt idx="1032">
                  <c:v>45035</c:v>
                </c:pt>
                <c:pt idx="1033">
                  <c:v>45036</c:v>
                </c:pt>
                <c:pt idx="1034">
                  <c:v>45037</c:v>
                </c:pt>
                <c:pt idx="1035">
                  <c:v>45040</c:v>
                </c:pt>
                <c:pt idx="1036">
                  <c:v>45041</c:v>
                </c:pt>
                <c:pt idx="1037">
                  <c:v>45042</c:v>
                </c:pt>
                <c:pt idx="1038">
                  <c:v>45043</c:v>
                </c:pt>
                <c:pt idx="1039">
                  <c:v>45044</c:v>
                </c:pt>
                <c:pt idx="1040">
                  <c:v>45047</c:v>
                </c:pt>
                <c:pt idx="1041">
                  <c:v>45048</c:v>
                </c:pt>
                <c:pt idx="1042">
                  <c:v>45049</c:v>
                </c:pt>
                <c:pt idx="1043">
                  <c:v>45050</c:v>
                </c:pt>
                <c:pt idx="1044">
                  <c:v>45051</c:v>
                </c:pt>
                <c:pt idx="1045">
                  <c:v>45054</c:v>
                </c:pt>
                <c:pt idx="1046">
                  <c:v>45055</c:v>
                </c:pt>
                <c:pt idx="1047">
                  <c:v>45056</c:v>
                </c:pt>
                <c:pt idx="1048">
                  <c:v>45057</c:v>
                </c:pt>
                <c:pt idx="1049">
                  <c:v>45058</c:v>
                </c:pt>
                <c:pt idx="1050">
                  <c:v>45061</c:v>
                </c:pt>
                <c:pt idx="1051">
                  <c:v>45062</c:v>
                </c:pt>
                <c:pt idx="1052">
                  <c:v>45063</c:v>
                </c:pt>
                <c:pt idx="1053">
                  <c:v>45064</c:v>
                </c:pt>
                <c:pt idx="1054">
                  <c:v>45065</c:v>
                </c:pt>
                <c:pt idx="1055">
                  <c:v>45068</c:v>
                </c:pt>
                <c:pt idx="1056">
                  <c:v>45069</c:v>
                </c:pt>
                <c:pt idx="1057">
                  <c:v>45070</c:v>
                </c:pt>
                <c:pt idx="1058">
                  <c:v>45071</c:v>
                </c:pt>
                <c:pt idx="1059">
                  <c:v>45072</c:v>
                </c:pt>
                <c:pt idx="1060">
                  <c:v>45076</c:v>
                </c:pt>
                <c:pt idx="1061">
                  <c:v>45077</c:v>
                </c:pt>
                <c:pt idx="1062">
                  <c:v>45078</c:v>
                </c:pt>
                <c:pt idx="1063">
                  <c:v>45079</c:v>
                </c:pt>
                <c:pt idx="1064">
                  <c:v>45082</c:v>
                </c:pt>
                <c:pt idx="1065">
                  <c:v>45083</c:v>
                </c:pt>
                <c:pt idx="1066">
                  <c:v>45084</c:v>
                </c:pt>
                <c:pt idx="1067">
                  <c:v>45085</c:v>
                </c:pt>
                <c:pt idx="1068">
                  <c:v>45086</c:v>
                </c:pt>
                <c:pt idx="1069">
                  <c:v>45089</c:v>
                </c:pt>
                <c:pt idx="1070">
                  <c:v>45090</c:v>
                </c:pt>
                <c:pt idx="1071">
                  <c:v>45091</c:v>
                </c:pt>
                <c:pt idx="1072">
                  <c:v>45092</c:v>
                </c:pt>
                <c:pt idx="1073">
                  <c:v>45093</c:v>
                </c:pt>
                <c:pt idx="1074">
                  <c:v>45097</c:v>
                </c:pt>
                <c:pt idx="1075">
                  <c:v>45098</c:v>
                </c:pt>
                <c:pt idx="1076">
                  <c:v>45099</c:v>
                </c:pt>
                <c:pt idx="1077">
                  <c:v>45100</c:v>
                </c:pt>
                <c:pt idx="1078">
                  <c:v>45103</c:v>
                </c:pt>
                <c:pt idx="1079">
                  <c:v>45104</c:v>
                </c:pt>
                <c:pt idx="1080">
                  <c:v>45105</c:v>
                </c:pt>
                <c:pt idx="1081">
                  <c:v>45106</c:v>
                </c:pt>
                <c:pt idx="1082">
                  <c:v>45107</c:v>
                </c:pt>
                <c:pt idx="1083">
                  <c:v>45110</c:v>
                </c:pt>
                <c:pt idx="1084">
                  <c:v>45112</c:v>
                </c:pt>
                <c:pt idx="1085">
                  <c:v>45113</c:v>
                </c:pt>
                <c:pt idx="1086">
                  <c:v>45114</c:v>
                </c:pt>
                <c:pt idx="1087">
                  <c:v>45117</c:v>
                </c:pt>
                <c:pt idx="1088">
                  <c:v>45118</c:v>
                </c:pt>
                <c:pt idx="1089">
                  <c:v>45119</c:v>
                </c:pt>
                <c:pt idx="1090">
                  <c:v>45120</c:v>
                </c:pt>
                <c:pt idx="1091">
                  <c:v>45121</c:v>
                </c:pt>
                <c:pt idx="1092">
                  <c:v>45124</c:v>
                </c:pt>
                <c:pt idx="1093">
                  <c:v>45125</c:v>
                </c:pt>
                <c:pt idx="1094">
                  <c:v>45126</c:v>
                </c:pt>
                <c:pt idx="1095">
                  <c:v>45127</c:v>
                </c:pt>
                <c:pt idx="1096">
                  <c:v>45128</c:v>
                </c:pt>
                <c:pt idx="1097">
                  <c:v>45131</c:v>
                </c:pt>
                <c:pt idx="1098">
                  <c:v>45132</c:v>
                </c:pt>
                <c:pt idx="1099">
                  <c:v>45133</c:v>
                </c:pt>
                <c:pt idx="1100">
                  <c:v>45134</c:v>
                </c:pt>
                <c:pt idx="1101">
                  <c:v>45135</c:v>
                </c:pt>
                <c:pt idx="1102">
                  <c:v>45138</c:v>
                </c:pt>
                <c:pt idx="1103">
                  <c:v>45139</c:v>
                </c:pt>
                <c:pt idx="1104">
                  <c:v>45140</c:v>
                </c:pt>
                <c:pt idx="1105">
                  <c:v>45141</c:v>
                </c:pt>
                <c:pt idx="1106">
                  <c:v>45142</c:v>
                </c:pt>
                <c:pt idx="1107">
                  <c:v>45145</c:v>
                </c:pt>
                <c:pt idx="1108">
                  <c:v>45146</c:v>
                </c:pt>
                <c:pt idx="1109">
                  <c:v>45147</c:v>
                </c:pt>
                <c:pt idx="1110">
                  <c:v>45148</c:v>
                </c:pt>
                <c:pt idx="1111">
                  <c:v>45149</c:v>
                </c:pt>
                <c:pt idx="1112">
                  <c:v>45152</c:v>
                </c:pt>
                <c:pt idx="1113">
                  <c:v>45153</c:v>
                </c:pt>
                <c:pt idx="1114">
                  <c:v>45154</c:v>
                </c:pt>
                <c:pt idx="1115">
                  <c:v>45155</c:v>
                </c:pt>
                <c:pt idx="1116">
                  <c:v>45156</c:v>
                </c:pt>
                <c:pt idx="1117">
                  <c:v>45159</c:v>
                </c:pt>
                <c:pt idx="1118">
                  <c:v>45160</c:v>
                </c:pt>
                <c:pt idx="1119">
                  <c:v>45161</c:v>
                </c:pt>
                <c:pt idx="1120">
                  <c:v>45162</c:v>
                </c:pt>
                <c:pt idx="1121">
                  <c:v>45163</c:v>
                </c:pt>
                <c:pt idx="1122">
                  <c:v>45166</c:v>
                </c:pt>
                <c:pt idx="1123">
                  <c:v>45167</c:v>
                </c:pt>
                <c:pt idx="1124">
                  <c:v>45168</c:v>
                </c:pt>
                <c:pt idx="1125">
                  <c:v>45169</c:v>
                </c:pt>
                <c:pt idx="1126">
                  <c:v>45170</c:v>
                </c:pt>
                <c:pt idx="1127">
                  <c:v>45174</c:v>
                </c:pt>
                <c:pt idx="1128">
                  <c:v>45175</c:v>
                </c:pt>
                <c:pt idx="1129">
                  <c:v>45176</c:v>
                </c:pt>
                <c:pt idx="1130">
                  <c:v>45177</c:v>
                </c:pt>
                <c:pt idx="1131">
                  <c:v>45180</c:v>
                </c:pt>
                <c:pt idx="1132">
                  <c:v>45181</c:v>
                </c:pt>
                <c:pt idx="1133">
                  <c:v>45182</c:v>
                </c:pt>
                <c:pt idx="1134">
                  <c:v>45183</c:v>
                </c:pt>
                <c:pt idx="1135">
                  <c:v>45184</c:v>
                </c:pt>
                <c:pt idx="1136">
                  <c:v>45187</c:v>
                </c:pt>
                <c:pt idx="1137">
                  <c:v>45188</c:v>
                </c:pt>
                <c:pt idx="1138">
                  <c:v>45189</c:v>
                </c:pt>
                <c:pt idx="1139">
                  <c:v>45190</c:v>
                </c:pt>
                <c:pt idx="1140">
                  <c:v>45191</c:v>
                </c:pt>
                <c:pt idx="1141">
                  <c:v>45194</c:v>
                </c:pt>
                <c:pt idx="1142">
                  <c:v>45195</c:v>
                </c:pt>
                <c:pt idx="1143">
                  <c:v>45196</c:v>
                </c:pt>
                <c:pt idx="1144">
                  <c:v>45197</c:v>
                </c:pt>
                <c:pt idx="1145">
                  <c:v>45198</c:v>
                </c:pt>
                <c:pt idx="1146">
                  <c:v>45201</c:v>
                </c:pt>
                <c:pt idx="1147">
                  <c:v>45202</c:v>
                </c:pt>
                <c:pt idx="1148">
                  <c:v>45203</c:v>
                </c:pt>
                <c:pt idx="1149">
                  <c:v>45204</c:v>
                </c:pt>
                <c:pt idx="1150">
                  <c:v>45205</c:v>
                </c:pt>
                <c:pt idx="1151">
                  <c:v>45208</c:v>
                </c:pt>
                <c:pt idx="1152">
                  <c:v>45209</c:v>
                </c:pt>
                <c:pt idx="1153">
                  <c:v>45210</c:v>
                </c:pt>
                <c:pt idx="1154">
                  <c:v>45211</c:v>
                </c:pt>
                <c:pt idx="1155">
                  <c:v>45212</c:v>
                </c:pt>
                <c:pt idx="1156">
                  <c:v>45215</c:v>
                </c:pt>
                <c:pt idx="1157">
                  <c:v>45216</c:v>
                </c:pt>
                <c:pt idx="1158">
                  <c:v>45217</c:v>
                </c:pt>
                <c:pt idx="1159">
                  <c:v>45218</c:v>
                </c:pt>
                <c:pt idx="1160">
                  <c:v>45219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45229</c:v>
                </c:pt>
                <c:pt idx="1167">
                  <c:v>45230</c:v>
                </c:pt>
                <c:pt idx="1168">
                  <c:v>45231</c:v>
                </c:pt>
                <c:pt idx="1169">
                  <c:v>45232</c:v>
                </c:pt>
                <c:pt idx="1170">
                  <c:v>45233</c:v>
                </c:pt>
                <c:pt idx="1171">
                  <c:v>45236</c:v>
                </c:pt>
                <c:pt idx="1172">
                  <c:v>45237</c:v>
                </c:pt>
                <c:pt idx="1173">
                  <c:v>45238</c:v>
                </c:pt>
                <c:pt idx="1174">
                  <c:v>45239</c:v>
                </c:pt>
                <c:pt idx="1175">
                  <c:v>45240</c:v>
                </c:pt>
                <c:pt idx="1176">
                  <c:v>45243</c:v>
                </c:pt>
                <c:pt idx="1177">
                  <c:v>45244</c:v>
                </c:pt>
                <c:pt idx="1178">
                  <c:v>45245</c:v>
                </c:pt>
                <c:pt idx="1179">
                  <c:v>45246</c:v>
                </c:pt>
                <c:pt idx="1180">
                  <c:v>45247</c:v>
                </c:pt>
                <c:pt idx="1181">
                  <c:v>45250</c:v>
                </c:pt>
                <c:pt idx="1182">
                  <c:v>45251</c:v>
                </c:pt>
                <c:pt idx="1183">
                  <c:v>45252</c:v>
                </c:pt>
                <c:pt idx="1184">
                  <c:v>45254</c:v>
                </c:pt>
                <c:pt idx="1185">
                  <c:v>45257</c:v>
                </c:pt>
                <c:pt idx="1186">
                  <c:v>45258</c:v>
                </c:pt>
                <c:pt idx="1187">
                  <c:v>45259</c:v>
                </c:pt>
                <c:pt idx="1188">
                  <c:v>45260</c:v>
                </c:pt>
                <c:pt idx="1189">
                  <c:v>45261</c:v>
                </c:pt>
                <c:pt idx="1190">
                  <c:v>45264</c:v>
                </c:pt>
                <c:pt idx="1191">
                  <c:v>45265</c:v>
                </c:pt>
                <c:pt idx="1192">
                  <c:v>45266</c:v>
                </c:pt>
                <c:pt idx="1193">
                  <c:v>45267</c:v>
                </c:pt>
                <c:pt idx="1194">
                  <c:v>45268</c:v>
                </c:pt>
                <c:pt idx="1195">
                  <c:v>45271</c:v>
                </c:pt>
                <c:pt idx="1196">
                  <c:v>45272</c:v>
                </c:pt>
                <c:pt idx="1197">
                  <c:v>45273</c:v>
                </c:pt>
                <c:pt idx="1198">
                  <c:v>45274</c:v>
                </c:pt>
                <c:pt idx="1199">
                  <c:v>45275</c:v>
                </c:pt>
                <c:pt idx="1200">
                  <c:v>45278</c:v>
                </c:pt>
                <c:pt idx="1201">
                  <c:v>45279</c:v>
                </c:pt>
                <c:pt idx="1202">
                  <c:v>45280</c:v>
                </c:pt>
                <c:pt idx="1203">
                  <c:v>45281</c:v>
                </c:pt>
                <c:pt idx="1204">
                  <c:v>45282</c:v>
                </c:pt>
                <c:pt idx="1205">
                  <c:v>45286</c:v>
                </c:pt>
                <c:pt idx="1206">
                  <c:v>45287</c:v>
                </c:pt>
                <c:pt idx="1207">
                  <c:v>45288</c:v>
                </c:pt>
                <c:pt idx="1208">
                  <c:v>45289</c:v>
                </c:pt>
                <c:pt idx="1209">
                  <c:v>45293</c:v>
                </c:pt>
                <c:pt idx="1210">
                  <c:v>45294</c:v>
                </c:pt>
                <c:pt idx="1211">
                  <c:v>45295</c:v>
                </c:pt>
                <c:pt idx="1212">
                  <c:v>45296</c:v>
                </c:pt>
                <c:pt idx="1213">
                  <c:v>45299</c:v>
                </c:pt>
                <c:pt idx="1214">
                  <c:v>45300</c:v>
                </c:pt>
                <c:pt idx="1215">
                  <c:v>45301</c:v>
                </c:pt>
                <c:pt idx="1216">
                  <c:v>45302</c:v>
                </c:pt>
                <c:pt idx="1217">
                  <c:v>45303</c:v>
                </c:pt>
                <c:pt idx="1218">
                  <c:v>45307</c:v>
                </c:pt>
                <c:pt idx="1219">
                  <c:v>45308</c:v>
                </c:pt>
                <c:pt idx="1220">
                  <c:v>45309</c:v>
                </c:pt>
                <c:pt idx="1221">
                  <c:v>45310</c:v>
                </c:pt>
                <c:pt idx="1222">
                  <c:v>45313</c:v>
                </c:pt>
                <c:pt idx="1223">
                  <c:v>45314</c:v>
                </c:pt>
                <c:pt idx="1224">
                  <c:v>45315</c:v>
                </c:pt>
                <c:pt idx="1225">
                  <c:v>45316</c:v>
                </c:pt>
                <c:pt idx="1226">
                  <c:v>45317</c:v>
                </c:pt>
                <c:pt idx="1227">
                  <c:v>45320</c:v>
                </c:pt>
                <c:pt idx="1228">
                  <c:v>45321</c:v>
                </c:pt>
                <c:pt idx="1229">
                  <c:v>45322</c:v>
                </c:pt>
                <c:pt idx="1230">
                  <c:v>45323</c:v>
                </c:pt>
                <c:pt idx="1231">
                  <c:v>45324</c:v>
                </c:pt>
                <c:pt idx="1232">
                  <c:v>45327</c:v>
                </c:pt>
                <c:pt idx="1233">
                  <c:v>45328</c:v>
                </c:pt>
                <c:pt idx="1234">
                  <c:v>45329</c:v>
                </c:pt>
                <c:pt idx="1235">
                  <c:v>45330</c:v>
                </c:pt>
                <c:pt idx="1236">
                  <c:v>45331</c:v>
                </c:pt>
                <c:pt idx="1237">
                  <c:v>45334</c:v>
                </c:pt>
                <c:pt idx="1238">
                  <c:v>45335</c:v>
                </c:pt>
                <c:pt idx="1239">
                  <c:v>45336</c:v>
                </c:pt>
                <c:pt idx="1240">
                  <c:v>45337</c:v>
                </c:pt>
                <c:pt idx="1241">
                  <c:v>45338</c:v>
                </c:pt>
                <c:pt idx="1242">
                  <c:v>45342</c:v>
                </c:pt>
                <c:pt idx="1243">
                  <c:v>45343</c:v>
                </c:pt>
                <c:pt idx="1244">
                  <c:v>45344</c:v>
                </c:pt>
                <c:pt idx="1245">
                  <c:v>45345</c:v>
                </c:pt>
                <c:pt idx="1246">
                  <c:v>45348</c:v>
                </c:pt>
                <c:pt idx="1247">
                  <c:v>45349</c:v>
                </c:pt>
                <c:pt idx="1248">
                  <c:v>45350</c:v>
                </c:pt>
                <c:pt idx="1249">
                  <c:v>45351</c:v>
                </c:pt>
                <c:pt idx="1250">
                  <c:v>45352</c:v>
                </c:pt>
                <c:pt idx="1251">
                  <c:v>45355</c:v>
                </c:pt>
                <c:pt idx="1252">
                  <c:v>45356</c:v>
                </c:pt>
                <c:pt idx="1253">
                  <c:v>45357</c:v>
                </c:pt>
                <c:pt idx="1254">
                  <c:v>45358</c:v>
                </c:pt>
                <c:pt idx="1255">
                  <c:v>45359</c:v>
                </c:pt>
                <c:pt idx="1256">
                  <c:v>45362</c:v>
                </c:pt>
              </c:numCache>
            </c:numRef>
          </c:cat>
          <c:val>
            <c:numRef>
              <c:f>pricefetcher!$E$2:$E$1258</c:f>
              <c:numCache>
                <c:formatCode>General</c:formatCode>
                <c:ptCount val="1257"/>
                <c:pt idx="0">
                  <c:v>45.932498931884773</c:v>
                </c:pt>
                <c:pt idx="1">
                  <c:v>46.529998779296882</c:v>
                </c:pt>
                <c:pt idx="2">
                  <c:v>47.005001068115227</c:v>
                </c:pt>
                <c:pt idx="3">
                  <c:v>46.632499694824219</c:v>
                </c:pt>
                <c:pt idx="4">
                  <c:v>47.040000915527337</c:v>
                </c:pt>
                <c:pt idx="5">
                  <c:v>48.772499084472663</c:v>
                </c:pt>
                <c:pt idx="6">
                  <c:v>47.762500762939453</c:v>
                </c:pt>
                <c:pt idx="7">
                  <c:v>47.185001373291023</c:v>
                </c:pt>
                <c:pt idx="8">
                  <c:v>46.697498321533203</c:v>
                </c:pt>
                <c:pt idx="9">
                  <c:v>47.117500305175781</c:v>
                </c:pt>
                <c:pt idx="10">
                  <c:v>47.180000305175781</c:v>
                </c:pt>
                <c:pt idx="11">
                  <c:v>47.487499237060547</c:v>
                </c:pt>
                <c:pt idx="12">
                  <c:v>47.810001373291023</c:v>
                </c:pt>
                <c:pt idx="13">
                  <c:v>48.505001068115227</c:v>
                </c:pt>
                <c:pt idx="14">
                  <c:v>48.837501525878913</c:v>
                </c:pt>
                <c:pt idx="15">
                  <c:v>48.922500610351563</c:v>
                </c:pt>
                <c:pt idx="16">
                  <c:v>49.25</c:v>
                </c:pt>
                <c:pt idx="17">
                  <c:v>50.025001525878913</c:v>
                </c:pt>
                <c:pt idx="18">
                  <c:v>49.875</c:v>
                </c:pt>
                <c:pt idx="19">
                  <c:v>50.154998779296882</c:v>
                </c:pt>
                <c:pt idx="20">
                  <c:v>49.737499237060547</c:v>
                </c:pt>
                <c:pt idx="21">
                  <c:v>49.717498779296882</c:v>
                </c:pt>
                <c:pt idx="22">
                  <c:v>49.807498931884773</c:v>
                </c:pt>
                <c:pt idx="23">
                  <c:v>49.8125</c:v>
                </c:pt>
                <c:pt idx="24">
                  <c:v>50.782501220703118</c:v>
                </c:pt>
                <c:pt idx="25">
                  <c:v>50.965000152587891</c:v>
                </c:pt>
                <c:pt idx="26">
                  <c:v>51.132499694824219</c:v>
                </c:pt>
                <c:pt idx="27">
                  <c:v>51.869998931884773</c:v>
                </c:pt>
                <c:pt idx="28">
                  <c:v>51.790000915527337</c:v>
                </c:pt>
                <c:pt idx="29">
                  <c:v>51.319999694824219</c:v>
                </c:pt>
                <c:pt idx="30">
                  <c:v>51.075000762939453</c:v>
                </c:pt>
                <c:pt idx="31">
                  <c:v>51.152500152587891</c:v>
                </c:pt>
                <c:pt idx="32">
                  <c:v>50.167499542236328</c:v>
                </c:pt>
                <c:pt idx="33">
                  <c:v>52.630001068115227</c:v>
                </c:pt>
                <c:pt idx="34">
                  <c:v>52.287498474121087</c:v>
                </c:pt>
                <c:pt idx="35">
                  <c:v>52.9375</c:v>
                </c:pt>
                <c:pt idx="36">
                  <c:v>52.119998931884773</c:v>
                </c:pt>
                <c:pt idx="37">
                  <c:v>50.715000152587891</c:v>
                </c:pt>
                <c:pt idx="38">
                  <c:v>50.724998474121087</c:v>
                </c:pt>
                <c:pt idx="39">
                  <c:v>50.180000305175781</c:v>
                </c:pt>
                <c:pt idx="40">
                  <c:v>49.294998168945313</c:v>
                </c:pt>
                <c:pt idx="41">
                  <c:v>46.430000305175781</c:v>
                </c:pt>
                <c:pt idx="42">
                  <c:v>47.165000915527337</c:v>
                </c:pt>
                <c:pt idx="43">
                  <c:v>47.729999542236328</c:v>
                </c:pt>
                <c:pt idx="44">
                  <c:v>47.520000457763672</c:v>
                </c:pt>
                <c:pt idx="45">
                  <c:v>47.25</c:v>
                </c:pt>
                <c:pt idx="46">
                  <c:v>45.772499084472663</c:v>
                </c:pt>
                <c:pt idx="47">
                  <c:v>46.650001525878913</c:v>
                </c:pt>
                <c:pt idx="48">
                  <c:v>45.694999694824219</c:v>
                </c:pt>
                <c:pt idx="49">
                  <c:v>44.915000915527337</c:v>
                </c:pt>
                <c:pt idx="50">
                  <c:v>44.742500305175781</c:v>
                </c:pt>
                <c:pt idx="51">
                  <c:v>44.557498931884773</c:v>
                </c:pt>
                <c:pt idx="52">
                  <c:v>44.345001220703118</c:v>
                </c:pt>
                <c:pt idx="53">
                  <c:v>44.575000762939453</c:v>
                </c:pt>
                <c:pt idx="54">
                  <c:v>43.767501831054688</c:v>
                </c:pt>
                <c:pt idx="55">
                  <c:v>43.325000762939453</c:v>
                </c:pt>
                <c:pt idx="56">
                  <c:v>44.909999847412109</c:v>
                </c:pt>
                <c:pt idx="57">
                  <c:v>45.634998321533203</c:v>
                </c:pt>
                <c:pt idx="58">
                  <c:v>46.305000305175781</c:v>
                </c:pt>
                <c:pt idx="59">
                  <c:v>47.537498474121087</c:v>
                </c:pt>
                <c:pt idx="60">
                  <c:v>48.145000457763672</c:v>
                </c:pt>
                <c:pt idx="61">
                  <c:v>48.702499389648438</c:v>
                </c:pt>
                <c:pt idx="62">
                  <c:v>48.547500610351563</c:v>
                </c:pt>
                <c:pt idx="63">
                  <c:v>48.537498474121087</c:v>
                </c:pt>
                <c:pt idx="64">
                  <c:v>48.185001373291023</c:v>
                </c:pt>
                <c:pt idx="65">
                  <c:v>48.472499847412109</c:v>
                </c:pt>
                <c:pt idx="66">
                  <c:v>49.612499237060547</c:v>
                </c:pt>
                <c:pt idx="67">
                  <c:v>49.467498779296882</c:v>
                </c:pt>
                <c:pt idx="68">
                  <c:v>49.865001678466797</c:v>
                </c:pt>
                <c:pt idx="69">
                  <c:v>49.694999694824219</c:v>
                </c:pt>
                <c:pt idx="70">
                  <c:v>49.645000457763672</c:v>
                </c:pt>
                <c:pt idx="71">
                  <c:v>48.892501831054688</c:v>
                </c:pt>
                <c:pt idx="72">
                  <c:v>49.950000762939453</c:v>
                </c:pt>
                <c:pt idx="73">
                  <c:v>49.935001373291023</c:v>
                </c:pt>
                <c:pt idx="74">
                  <c:v>49.479999542236328</c:v>
                </c:pt>
                <c:pt idx="75">
                  <c:v>50.387500762939453</c:v>
                </c:pt>
                <c:pt idx="76">
                  <c:v>50.682498931884773</c:v>
                </c:pt>
                <c:pt idx="77">
                  <c:v>51.102500915527337</c:v>
                </c:pt>
                <c:pt idx="78">
                  <c:v>51.057498931884773</c:v>
                </c:pt>
                <c:pt idx="79">
                  <c:v>50.005001068115227</c:v>
                </c:pt>
                <c:pt idx="80">
                  <c:v>50.310001373291023</c:v>
                </c:pt>
                <c:pt idx="81">
                  <c:v>50.807498931884773</c:v>
                </c:pt>
                <c:pt idx="82">
                  <c:v>50.4375</c:v>
                </c:pt>
                <c:pt idx="83">
                  <c:v>50.825000762939453</c:v>
                </c:pt>
                <c:pt idx="84">
                  <c:v>51.302501678466797</c:v>
                </c:pt>
                <c:pt idx="85">
                  <c:v>51.125</c:v>
                </c:pt>
                <c:pt idx="86">
                  <c:v>50.837501525878913</c:v>
                </c:pt>
                <c:pt idx="87">
                  <c:v>51.415000915527337</c:v>
                </c:pt>
                <c:pt idx="88">
                  <c:v>50.647499084472663</c:v>
                </c:pt>
                <c:pt idx="89">
                  <c:v>51.805000305175781</c:v>
                </c:pt>
                <c:pt idx="90">
                  <c:v>52.209999084472663</c:v>
                </c:pt>
                <c:pt idx="91">
                  <c:v>52.167499542236328</c:v>
                </c:pt>
                <c:pt idx="92">
                  <c:v>51.755001068115227</c:v>
                </c:pt>
                <c:pt idx="93">
                  <c:v>51.935001373291023</c:v>
                </c:pt>
                <c:pt idx="94">
                  <c:v>52.419998168945313</c:v>
                </c:pt>
                <c:pt idx="95">
                  <c:v>52.194999694824219</c:v>
                </c:pt>
                <c:pt idx="96">
                  <c:v>53.259998321533203</c:v>
                </c:pt>
                <c:pt idx="97">
                  <c:v>52.107498168945313</c:v>
                </c:pt>
                <c:pt idx="98">
                  <c:v>51.005001068115227</c:v>
                </c:pt>
                <c:pt idx="99">
                  <c:v>48.334999084472663</c:v>
                </c:pt>
                <c:pt idx="100">
                  <c:v>49.25</c:v>
                </c:pt>
                <c:pt idx="101">
                  <c:v>49.759998321533203</c:v>
                </c:pt>
                <c:pt idx="102">
                  <c:v>50.857498168945313</c:v>
                </c:pt>
                <c:pt idx="103">
                  <c:v>50.247501373291023</c:v>
                </c:pt>
                <c:pt idx="104">
                  <c:v>50.119998931884773</c:v>
                </c:pt>
                <c:pt idx="105">
                  <c:v>52.242500305175781</c:v>
                </c:pt>
                <c:pt idx="106">
                  <c:v>50.6875</c:v>
                </c:pt>
                <c:pt idx="107">
                  <c:v>50.435001373291023</c:v>
                </c:pt>
                <c:pt idx="108">
                  <c:v>51.625</c:v>
                </c:pt>
                <c:pt idx="109">
                  <c:v>52.587501525878913</c:v>
                </c:pt>
                <c:pt idx="110">
                  <c:v>52.590000152587891</c:v>
                </c:pt>
                <c:pt idx="111">
                  <c:v>53.159999847412109</c:v>
                </c:pt>
                <c:pt idx="112">
                  <c:v>53.115001678466797</c:v>
                </c:pt>
                <c:pt idx="113">
                  <c:v>50.659999847412109</c:v>
                </c:pt>
                <c:pt idx="114">
                  <c:v>51.622501373291023</c:v>
                </c:pt>
                <c:pt idx="115">
                  <c:v>51.040000915527337</c:v>
                </c:pt>
                <c:pt idx="116">
                  <c:v>51.382499694824219</c:v>
                </c:pt>
                <c:pt idx="117">
                  <c:v>52.252498626708977</c:v>
                </c:pt>
                <c:pt idx="118">
                  <c:v>52.185001373291023</c:v>
                </c:pt>
                <c:pt idx="119">
                  <c:v>51.424999237060547</c:v>
                </c:pt>
                <c:pt idx="120">
                  <c:v>52.297500610351563</c:v>
                </c:pt>
                <c:pt idx="121">
                  <c:v>53.319999694824219</c:v>
                </c:pt>
                <c:pt idx="122">
                  <c:v>53.314998626708977</c:v>
                </c:pt>
                <c:pt idx="123">
                  <c:v>53.542499542236328</c:v>
                </c:pt>
                <c:pt idx="124">
                  <c:v>54.174999237060547</c:v>
                </c:pt>
                <c:pt idx="125">
                  <c:v>55.897499084472663</c:v>
                </c:pt>
                <c:pt idx="126">
                  <c:v>55.772499084472663</c:v>
                </c:pt>
                <c:pt idx="127">
                  <c:v>54.6875</c:v>
                </c:pt>
                <c:pt idx="128">
                  <c:v>54.974998474121087</c:v>
                </c:pt>
                <c:pt idx="129">
                  <c:v>55.174999237060547</c:v>
                </c:pt>
                <c:pt idx="130">
                  <c:v>55.692501068115227</c:v>
                </c:pt>
                <c:pt idx="131">
                  <c:v>55.240001678466797</c:v>
                </c:pt>
                <c:pt idx="132">
                  <c:v>54.432498931884773</c:v>
                </c:pt>
                <c:pt idx="133">
                  <c:v>54.680000305175781</c:v>
                </c:pt>
                <c:pt idx="134">
                  <c:v>54.419998168945313</c:v>
                </c:pt>
                <c:pt idx="135">
                  <c:v>55.257499694824219</c:v>
                </c:pt>
                <c:pt idx="136">
                  <c:v>54.972499847412109</c:v>
                </c:pt>
                <c:pt idx="137">
                  <c:v>54.705001831054688</c:v>
                </c:pt>
                <c:pt idx="138">
                  <c:v>55.992500305175781</c:v>
                </c:pt>
                <c:pt idx="139">
                  <c:v>56.147499084472663</c:v>
                </c:pt>
                <c:pt idx="140">
                  <c:v>54.740001678466797</c:v>
                </c:pt>
                <c:pt idx="141">
                  <c:v>55.205001831054688</c:v>
                </c:pt>
                <c:pt idx="142">
                  <c:v>56.752498626708977</c:v>
                </c:pt>
                <c:pt idx="143">
                  <c:v>56.764999389648438</c:v>
                </c:pt>
                <c:pt idx="144">
                  <c:v>56.099998474121087</c:v>
                </c:pt>
                <c:pt idx="145">
                  <c:v>56.757499694824219</c:v>
                </c:pt>
                <c:pt idx="146">
                  <c:v>57.522499084472663</c:v>
                </c:pt>
                <c:pt idx="147">
                  <c:v>59.052501678466797</c:v>
                </c:pt>
                <c:pt idx="148">
                  <c:v>58.967498779296882</c:v>
                </c:pt>
                <c:pt idx="149">
                  <c:v>58.830001831054688</c:v>
                </c:pt>
                <c:pt idx="150">
                  <c:v>58.592498779296882</c:v>
                </c:pt>
                <c:pt idx="151">
                  <c:v>58.819999694824219</c:v>
                </c:pt>
                <c:pt idx="152">
                  <c:v>59.102500915527337</c:v>
                </c:pt>
                <c:pt idx="153">
                  <c:v>60.127498626708977</c:v>
                </c:pt>
                <c:pt idx="154">
                  <c:v>59.990001678466797</c:v>
                </c:pt>
                <c:pt idx="155">
                  <c:v>60.794998168945313</c:v>
                </c:pt>
                <c:pt idx="156">
                  <c:v>60.895000457763672</c:v>
                </c:pt>
                <c:pt idx="157">
                  <c:v>61.645000457763672</c:v>
                </c:pt>
                <c:pt idx="158">
                  <c:v>62.262500762939453</c:v>
                </c:pt>
                <c:pt idx="159">
                  <c:v>60.822498321533203</c:v>
                </c:pt>
                <c:pt idx="160">
                  <c:v>60.814998626708977</c:v>
                </c:pt>
                <c:pt idx="161">
                  <c:v>62.189998626708977</c:v>
                </c:pt>
                <c:pt idx="162">
                  <c:v>63.955001831054688</c:v>
                </c:pt>
                <c:pt idx="163">
                  <c:v>64.375</c:v>
                </c:pt>
                <c:pt idx="164">
                  <c:v>64.282501220703125</c:v>
                </c:pt>
                <c:pt idx="165">
                  <c:v>64.30999755859375</c:v>
                </c:pt>
                <c:pt idx="166">
                  <c:v>64.857498168945313</c:v>
                </c:pt>
                <c:pt idx="167">
                  <c:v>65.035003662109375</c:v>
                </c:pt>
                <c:pt idx="168">
                  <c:v>65.550003051757813</c:v>
                </c:pt>
                <c:pt idx="169">
                  <c:v>65.489997863769531</c:v>
                </c:pt>
                <c:pt idx="170">
                  <c:v>66.117500305175781</c:v>
                </c:pt>
                <c:pt idx="171">
                  <c:v>65.660003662109375</c:v>
                </c:pt>
                <c:pt idx="172">
                  <c:v>66.44000244140625</c:v>
                </c:pt>
                <c:pt idx="173">
                  <c:v>66.775001525878906</c:v>
                </c:pt>
                <c:pt idx="174">
                  <c:v>66.572502136230469</c:v>
                </c:pt>
                <c:pt idx="175">
                  <c:v>65.797500610351563</c:v>
                </c:pt>
                <c:pt idx="176">
                  <c:v>65.50250244140625</c:v>
                </c:pt>
                <c:pt idx="177">
                  <c:v>65.444999694824219</c:v>
                </c:pt>
                <c:pt idx="178">
                  <c:v>66.592498779296875</c:v>
                </c:pt>
                <c:pt idx="179">
                  <c:v>66.072502136230469</c:v>
                </c:pt>
                <c:pt idx="180">
                  <c:v>66.959999084472656</c:v>
                </c:pt>
                <c:pt idx="181">
                  <c:v>66.8125</c:v>
                </c:pt>
                <c:pt idx="182">
                  <c:v>66.040000915527344</c:v>
                </c:pt>
                <c:pt idx="183">
                  <c:v>64.862503051757813</c:v>
                </c:pt>
                <c:pt idx="184">
                  <c:v>65.43499755859375</c:v>
                </c:pt>
                <c:pt idx="185">
                  <c:v>66.394996643066406</c:v>
                </c:pt>
                <c:pt idx="186">
                  <c:v>67.677497863769531</c:v>
                </c:pt>
                <c:pt idx="187">
                  <c:v>66.730003356933594</c:v>
                </c:pt>
                <c:pt idx="188">
                  <c:v>67.120002746582031</c:v>
                </c:pt>
                <c:pt idx="189">
                  <c:v>67.692497253417969</c:v>
                </c:pt>
                <c:pt idx="190">
                  <c:v>67.864997863769531</c:v>
                </c:pt>
                <c:pt idx="191">
                  <c:v>68.787498474121094</c:v>
                </c:pt>
                <c:pt idx="192">
                  <c:v>69.964996337890625</c:v>
                </c:pt>
                <c:pt idx="193">
                  <c:v>70.102500915527344</c:v>
                </c:pt>
                <c:pt idx="194">
                  <c:v>69.93499755859375</c:v>
                </c:pt>
                <c:pt idx="195">
                  <c:v>70.004997253417969</c:v>
                </c:pt>
                <c:pt idx="196">
                  <c:v>69.860000610351563</c:v>
                </c:pt>
                <c:pt idx="197">
                  <c:v>71</c:v>
                </c:pt>
                <c:pt idx="198">
                  <c:v>71.067497253417969</c:v>
                </c:pt>
                <c:pt idx="199">
                  <c:v>72.477500915527344</c:v>
                </c:pt>
                <c:pt idx="200">
                  <c:v>72.449996948242188</c:v>
                </c:pt>
                <c:pt idx="201">
                  <c:v>72.879997253417969</c:v>
                </c:pt>
                <c:pt idx="202">
                  <c:v>73.412498474121094</c:v>
                </c:pt>
                <c:pt idx="203">
                  <c:v>75.087501525878906</c:v>
                </c:pt>
                <c:pt idx="204">
                  <c:v>74.357498168945313</c:v>
                </c:pt>
                <c:pt idx="205">
                  <c:v>74.949996948242188</c:v>
                </c:pt>
                <c:pt idx="206">
                  <c:v>74.597503662109375</c:v>
                </c:pt>
                <c:pt idx="207">
                  <c:v>75.797500610351563</c:v>
                </c:pt>
                <c:pt idx="208">
                  <c:v>77.407501220703125</c:v>
                </c:pt>
                <c:pt idx="209">
                  <c:v>77.582496643066406</c:v>
                </c:pt>
                <c:pt idx="210">
                  <c:v>79.239997863769531</c:v>
                </c:pt>
                <c:pt idx="211">
                  <c:v>78.169998168945313</c:v>
                </c:pt>
                <c:pt idx="212">
                  <c:v>77.834999084472656</c:v>
                </c:pt>
                <c:pt idx="213">
                  <c:v>78.80999755859375</c:v>
                </c:pt>
                <c:pt idx="214">
                  <c:v>79.682502746582031</c:v>
                </c:pt>
                <c:pt idx="215">
                  <c:v>79.142501831054688</c:v>
                </c:pt>
                <c:pt idx="216">
                  <c:v>79.425003051757813</c:v>
                </c:pt>
                <c:pt idx="217">
                  <c:v>79.807502746582031</c:v>
                </c:pt>
                <c:pt idx="218">
                  <c:v>79.577499389648438</c:v>
                </c:pt>
                <c:pt idx="219">
                  <c:v>77.237503051757813</c:v>
                </c:pt>
                <c:pt idx="220">
                  <c:v>79.422500610351563</c:v>
                </c:pt>
                <c:pt idx="221">
                  <c:v>81.084999084472656</c:v>
                </c:pt>
                <c:pt idx="222">
                  <c:v>80.967498779296875</c:v>
                </c:pt>
                <c:pt idx="223">
                  <c:v>77.37750244140625</c:v>
                </c:pt>
                <c:pt idx="224">
                  <c:v>77.165000915527344</c:v>
                </c:pt>
                <c:pt idx="225">
                  <c:v>79.712501525878906</c:v>
                </c:pt>
                <c:pt idx="226">
                  <c:v>80.362503051757813</c:v>
                </c:pt>
                <c:pt idx="227">
                  <c:v>81.302497863769531</c:v>
                </c:pt>
                <c:pt idx="228">
                  <c:v>80.007499694824219</c:v>
                </c:pt>
                <c:pt idx="229">
                  <c:v>80.387496948242188</c:v>
                </c:pt>
                <c:pt idx="230">
                  <c:v>79.902496337890625</c:v>
                </c:pt>
                <c:pt idx="231">
                  <c:v>81.800003051757813</c:v>
                </c:pt>
                <c:pt idx="232">
                  <c:v>81.217498779296875</c:v>
                </c:pt>
                <c:pt idx="233">
                  <c:v>81.237503051757813</c:v>
                </c:pt>
                <c:pt idx="234">
                  <c:v>79.75</c:v>
                </c:pt>
                <c:pt idx="235">
                  <c:v>80.904998779296875</c:v>
                </c:pt>
                <c:pt idx="236">
                  <c:v>80.074996948242188</c:v>
                </c:pt>
                <c:pt idx="237">
                  <c:v>78.262496948242188</c:v>
                </c:pt>
                <c:pt idx="238">
                  <c:v>74.544998168945313</c:v>
                </c:pt>
                <c:pt idx="239">
                  <c:v>72.019996643066406</c:v>
                </c:pt>
                <c:pt idx="240">
                  <c:v>73.162498474121094</c:v>
                </c:pt>
                <c:pt idx="241">
                  <c:v>68.379997253417969</c:v>
                </c:pt>
                <c:pt idx="242">
                  <c:v>68.339996337890625</c:v>
                </c:pt>
                <c:pt idx="243">
                  <c:v>74.702499389648438</c:v>
                </c:pt>
                <c:pt idx="244">
                  <c:v>72.330001831054688</c:v>
                </c:pt>
                <c:pt idx="245">
                  <c:v>75.68499755859375</c:v>
                </c:pt>
                <c:pt idx="246">
                  <c:v>73.230003356933594</c:v>
                </c:pt>
                <c:pt idx="247">
                  <c:v>72.257499694824219</c:v>
                </c:pt>
                <c:pt idx="248">
                  <c:v>66.542503356933594</c:v>
                </c:pt>
                <c:pt idx="249">
                  <c:v>71.334999084472656</c:v>
                </c:pt>
                <c:pt idx="250">
                  <c:v>68.857498168945313</c:v>
                </c:pt>
                <c:pt idx="251">
                  <c:v>62.057498931884773</c:v>
                </c:pt>
                <c:pt idx="252">
                  <c:v>69.492500305175781</c:v>
                </c:pt>
                <c:pt idx="253">
                  <c:v>60.552501678466797</c:v>
                </c:pt>
                <c:pt idx="254">
                  <c:v>63.215000152587891</c:v>
                </c:pt>
                <c:pt idx="255">
                  <c:v>61.667499542236328</c:v>
                </c:pt>
                <c:pt idx="256">
                  <c:v>61.194999694824219</c:v>
                </c:pt>
                <c:pt idx="257">
                  <c:v>57.310001373291023</c:v>
                </c:pt>
                <c:pt idx="258">
                  <c:v>56.092498779296882</c:v>
                </c:pt>
                <c:pt idx="259">
                  <c:v>61.720001220703118</c:v>
                </c:pt>
                <c:pt idx="260">
                  <c:v>61.380001068115227</c:v>
                </c:pt>
                <c:pt idx="261">
                  <c:v>64.610000610351563</c:v>
                </c:pt>
                <c:pt idx="262">
                  <c:v>61.935001373291023</c:v>
                </c:pt>
                <c:pt idx="263">
                  <c:v>63.702499389648438</c:v>
                </c:pt>
                <c:pt idx="264">
                  <c:v>63.572498321533203</c:v>
                </c:pt>
                <c:pt idx="265">
                  <c:v>60.227500915527337</c:v>
                </c:pt>
                <c:pt idx="266">
                  <c:v>61.232498168945313</c:v>
                </c:pt>
                <c:pt idx="267">
                  <c:v>60.352500915527337</c:v>
                </c:pt>
                <c:pt idx="268">
                  <c:v>65.617500305175781</c:v>
                </c:pt>
                <c:pt idx="269">
                  <c:v>64.857498168945313</c:v>
                </c:pt>
                <c:pt idx="270">
                  <c:v>66.517501831054688</c:v>
                </c:pt>
                <c:pt idx="271">
                  <c:v>66.99749755859375</c:v>
                </c:pt>
                <c:pt idx="272">
                  <c:v>68.3125</c:v>
                </c:pt>
                <c:pt idx="273">
                  <c:v>71.762496948242188</c:v>
                </c:pt>
                <c:pt idx="274">
                  <c:v>71.107498168945313</c:v>
                </c:pt>
                <c:pt idx="275">
                  <c:v>71.672500610351563</c:v>
                </c:pt>
                <c:pt idx="276">
                  <c:v>70.699996948242188</c:v>
                </c:pt>
                <c:pt idx="277">
                  <c:v>69.232498168945313</c:v>
                </c:pt>
                <c:pt idx="278">
                  <c:v>67.092498779296875</c:v>
                </c:pt>
                <c:pt idx="279">
                  <c:v>69.025001525878906</c:v>
                </c:pt>
                <c:pt idx="280">
                  <c:v>68.757499694824219</c:v>
                </c:pt>
                <c:pt idx="281">
                  <c:v>70.742500305175781</c:v>
                </c:pt>
                <c:pt idx="282">
                  <c:v>70.792503356933594</c:v>
                </c:pt>
                <c:pt idx="283">
                  <c:v>69.644996643066406</c:v>
                </c:pt>
                <c:pt idx="284">
                  <c:v>71.932502746582031</c:v>
                </c:pt>
                <c:pt idx="285">
                  <c:v>73.449996948242188</c:v>
                </c:pt>
                <c:pt idx="286">
                  <c:v>72.267501831054688</c:v>
                </c:pt>
                <c:pt idx="287">
                  <c:v>73.290000915527344</c:v>
                </c:pt>
                <c:pt idx="288">
                  <c:v>74.389999389648438</c:v>
                </c:pt>
                <c:pt idx="289">
                  <c:v>75.157501220703125</c:v>
                </c:pt>
                <c:pt idx="290">
                  <c:v>75.93499755859375</c:v>
                </c:pt>
                <c:pt idx="291">
                  <c:v>77.532501220703125</c:v>
                </c:pt>
                <c:pt idx="292">
                  <c:v>78.75250244140625</c:v>
                </c:pt>
                <c:pt idx="293">
                  <c:v>77.852500915527344</c:v>
                </c:pt>
                <c:pt idx="294">
                  <c:v>76.912498474121094</c:v>
                </c:pt>
                <c:pt idx="295">
                  <c:v>77.385002136230469</c:v>
                </c:pt>
                <c:pt idx="296">
                  <c:v>76.927497863769531</c:v>
                </c:pt>
                <c:pt idx="297">
                  <c:v>78.739997863769531</c:v>
                </c:pt>
                <c:pt idx="298">
                  <c:v>78.285003662109375</c:v>
                </c:pt>
                <c:pt idx="299">
                  <c:v>79.807502746582031</c:v>
                </c:pt>
                <c:pt idx="300">
                  <c:v>79.212501525878906</c:v>
                </c:pt>
                <c:pt idx="301">
                  <c:v>79.722503662109375</c:v>
                </c:pt>
                <c:pt idx="302">
                  <c:v>79.182502746582031</c:v>
                </c:pt>
                <c:pt idx="303">
                  <c:v>79.527496337890625</c:v>
                </c:pt>
                <c:pt idx="304">
                  <c:v>79.5625</c:v>
                </c:pt>
                <c:pt idx="305">
                  <c:v>79.485000610351563</c:v>
                </c:pt>
                <c:pt idx="306">
                  <c:v>80.462501525878906</c:v>
                </c:pt>
                <c:pt idx="307">
                  <c:v>80.834999084472656</c:v>
                </c:pt>
                <c:pt idx="308">
                  <c:v>81.279998779296875</c:v>
                </c:pt>
                <c:pt idx="309">
                  <c:v>80.580001831054688</c:v>
                </c:pt>
                <c:pt idx="310">
                  <c:v>82.875</c:v>
                </c:pt>
                <c:pt idx="311">
                  <c:v>83.364997863769531</c:v>
                </c:pt>
                <c:pt idx="312">
                  <c:v>85.99749755859375</c:v>
                </c:pt>
                <c:pt idx="313">
                  <c:v>88.209999084472656</c:v>
                </c:pt>
                <c:pt idx="314">
                  <c:v>83.974998474121094</c:v>
                </c:pt>
                <c:pt idx="315">
                  <c:v>84.699996948242188</c:v>
                </c:pt>
                <c:pt idx="316">
                  <c:v>85.74749755859375</c:v>
                </c:pt>
                <c:pt idx="317">
                  <c:v>88.019996643066406</c:v>
                </c:pt>
                <c:pt idx="318">
                  <c:v>87.897499084472656</c:v>
                </c:pt>
                <c:pt idx="319">
                  <c:v>87.932502746582031</c:v>
                </c:pt>
                <c:pt idx="320">
                  <c:v>87.430000305175781</c:v>
                </c:pt>
                <c:pt idx="321">
                  <c:v>89.717498779296875</c:v>
                </c:pt>
                <c:pt idx="322">
                  <c:v>91.632499694824219</c:v>
                </c:pt>
                <c:pt idx="323">
                  <c:v>90.014999389648438</c:v>
                </c:pt>
                <c:pt idx="324">
                  <c:v>91.209999084472656</c:v>
                </c:pt>
                <c:pt idx="325">
                  <c:v>88.407501220703125</c:v>
                </c:pt>
                <c:pt idx="326">
                  <c:v>90.444999694824219</c:v>
                </c:pt>
                <c:pt idx="327">
                  <c:v>91.199996948242188</c:v>
                </c:pt>
                <c:pt idx="328">
                  <c:v>91.027496337890625</c:v>
                </c:pt>
                <c:pt idx="329">
                  <c:v>91.027496337890625</c:v>
                </c:pt>
                <c:pt idx="330">
                  <c:v>93.462501525878906</c:v>
                </c:pt>
                <c:pt idx="331">
                  <c:v>93.172500610351563</c:v>
                </c:pt>
                <c:pt idx="332">
                  <c:v>95.342498779296875</c:v>
                </c:pt>
                <c:pt idx="333">
                  <c:v>95.75250244140625</c:v>
                </c:pt>
                <c:pt idx="334">
                  <c:v>95.919998168945313</c:v>
                </c:pt>
                <c:pt idx="335">
                  <c:v>95.477500915527344</c:v>
                </c:pt>
                <c:pt idx="336">
                  <c:v>97.057502746582031</c:v>
                </c:pt>
                <c:pt idx="337">
                  <c:v>97.724998474121094</c:v>
                </c:pt>
                <c:pt idx="338">
                  <c:v>96.522499084472656</c:v>
                </c:pt>
                <c:pt idx="339">
                  <c:v>96.327499389648438</c:v>
                </c:pt>
                <c:pt idx="340">
                  <c:v>98.357498168945313</c:v>
                </c:pt>
                <c:pt idx="341">
                  <c:v>97</c:v>
                </c:pt>
                <c:pt idx="342">
                  <c:v>97.272499084472656</c:v>
                </c:pt>
                <c:pt idx="343">
                  <c:v>92.845001220703125</c:v>
                </c:pt>
                <c:pt idx="344">
                  <c:v>92.614997863769531</c:v>
                </c:pt>
                <c:pt idx="345">
                  <c:v>94.80999755859375</c:v>
                </c:pt>
                <c:pt idx="346">
                  <c:v>93.25250244140625</c:v>
                </c:pt>
                <c:pt idx="347">
                  <c:v>95.040000915527344</c:v>
                </c:pt>
                <c:pt idx="348">
                  <c:v>96.19000244140625</c:v>
                </c:pt>
                <c:pt idx="349">
                  <c:v>106.2600021362305</c:v>
                </c:pt>
                <c:pt idx="350">
                  <c:v>108.9375</c:v>
                </c:pt>
                <c:pt idx="351">
                  <c:v>109.6650009155273</c:v>
                </c:pt>
                <c:pt idx="352">
                  <c:v>110.0625</c:v>
                </c:pt>
                <c:pt idx="353">
                  <c:v>113.9024963378906</c:v>
                </c:pt>
                <c:pt idx="354">
                  <c:v>111.1125030517578</c:v>
                </c:pt>
                <c:pt idx="355">
                  <c:v>112.7275009155273</c:v>
                </c:pt>
                <c:pt idx="356">
                  <c:v>109.375</c:v>
                </c:pt>
                <c:pt idx="357">
                  <c:v>113.0100021362305</c:v>
                </c:pt>
                <c:pt idx="358">
                  <c:v>115.0100021362305</c:v>
                </c:pt>
                <c:pt idx="359">
                  <c:v>114.9075012207031</c:v>
                </c:pt>
                <c:pt idx="360">
                  <c:v>114.6074981689453</c:v>
                </c:pt>
                <c:pt idx="361">
                  <c:v>115.5625</c:v>
                </c:pt>
                <c:pt idx="362">
                  <c:v>115.70749664306641</c:v>
                </c:pt>
                <c:pt idx="363">
                  <c:v>118.27500152587891</c:v>
                </c:pt>
                <c:pt idx="364">
                  <c:v>124.370002746582</c:v>
                </c:pt>
                <c:pt idx="365">
                  <c:v>125.8574981689453</c:v>
                </c:pt>
                <c:pt idx="366">
                  <c:v>124.8249969482422</c:v>
                </c:pt>
                <c:pt idx="367">
                  <c:v>126.5224990844727</c:v>
                </c:pt>
                <c:pt idx="368">
                  <c:v>125.0100021362305</c:v>
                </c:pt>
                <c:pt idx="369">
                  <c:v>124.807502746582</c:v>
                </c:pt>
                <c:pt idx="370">
                  <c:v>129.03999328613281</c:v>
                </c:pt>
                <c:pt idx="371">
                  <c:v>134.17999267578119</c:v>
                </c:pt>
                <c:pt idx="372">
                  <c:v>131.3999938964844</c:v>
                </c:pt>
                <c:pt idx="373">
                  <c:v>120.879997253418</c:v>
                </c:pt>
                <c:pt idx="374">
                  <c:v>120.9599990844727</c:v>
                </c:pt>
                <c:pt idx="375">
                  <c:v>112.8199996948242</c:v>
                </c:pt>
                <c:pt idx="376">
                  <c:v>117.3199996948242</c:v>
                </c:pt>
                <c:pt idx="377">
                  <c:v>113.4899978637695</c:v>
                </c:pt>
                <c:pt idx="378">
                  <c:v>112</c:v>
                </c:pt>
                <c:pt idx="379">
                  <c:v>115.36000061035161</c:v>
                </c:pt>
                <c:pt idx="380">
                  <c:v>115.5400009155273</c:v>
                </c:pt>
                <c:pt idx="381">
                  <c:v>112.129997253418</c:v>
                </c:pt>
                <c:pt idx="382">
                  <c:v>110.3399963378906</c:v>
                </c:pt>
                <c:pt idx="383">
                  <c:v>106.8399963378906</c:v>
                </c:pt>
                <c:pt idx="384">
                  <c:v>110.0800018310547</c:v>
                </c:pt>
                <c:pt idx="385">
                  <c:v>111.80999755859381</c:v>
                </c:pt>
                <c:pt idx="386">
                  <c:v>107.120002746582</c:v>
                </c:pt>
                <c:pt idx="387">
                  <c:v>108.2200012207031</c:v>
                </c:pt>
                <c:pt idx="388">
                  <c:v>112.2799987792969</c:v>
                </c:pt>
                <c:pt idx="389">
                  <c:v>114.9599990844727</c:v>
                </c:pt>
                <c:pt idx="390">
                  <c:v>114.0899963378906</c:v>
                </c:pt>
                <c:pt idx="391">
                  <c:v>115.80999755859381</c:v>
                </c:pt>
                <c:pt idx="392">
                  <c:v>116.7900009155273</c:v>
                </c:pt>
                <c:pt idx="393">
                  <c:v>113.01999664306641</c:v>
                </c:pt>
                <c:pt idx="394">
                  <c:v>116.5</c:v>
                </c:pt>
                <c:pt idx="395">
                  <c:v>113.1600036621094</c:v>
                </c:pt>
                <c:pt idx="396">
                  <c:v>115.0800018310547</c:v>
                </c:pt>
                <c:pt idx="397">
                  <c:v>114.9700012207031</c:v>
                </c:pt>
                <c:pt idx="398">
                  <c:v>116.9700012207031</c:v>
                </c:pt>
                <c:pt idx="399">
                  <c:v>124.40000152587891</c:v>
                </c:pt>
                <c:pt idx="400">
                  <c:v>121.09999847412109</c:v>
                </c:pt>
                <c:pt idx="401">
                  <c:v>121.19000244140619</c:v>
                </c:pt>
                <c:pt idx="402">
                  <c:v>120.7099990844727</c:v>
                </c:pt>
                <c:pt idx="403">
                  <c:v>119.01999664306641</c:v>
                </c:pt>
                <c:pt idx="404">
                  <c:v>115.98000335693359</c:v>
                </c:pt>
                <c:pt idx="405">
                  <c:v>117.5100021362305</c:v>
                </c:pt>
                <c:pt idx="406">
                  <c:v>116.870002746582</c:v>
                </c:pt>
                <c:pt idx="407">
                  <c:v>115.75</c:v>
                </c:pt>
                <c:pt idx="408">
                  <c:v>115.0400009155273</c:v>
                </c:pt>
                <c:pt idx="409">
                  <c:v>115.0500030517578</c:v>
                </c:pt>
                <c:pt idx="410">
                  <c:v>116.59999847412109</c:v>
                </c:pt>
                <c:pt idx="411">
                  <c:v>111.1999969482422</c:v>
                </c:pt>
                <c:pt idx="412">
                  <c:v>115.3199996948242</c:v>
                </c:pt>
                <c:pt idx="413">
                  <c:v>108.86000061035161</c:v>
                </c:pt>
                <c:pt idx="414">
                  <c:v>108.76999664306641</c:v>
                </c:pt>
                <c:pt idx="415">
                  <c:v>110.44000244140619</c:v>
                </c:pt>
                <c:pt idx="416">
                  <c:v>114.9499969482422</c:v>
                </c:pt>
                <c:pt idx="417">
                  <c:v>119.0299987792969</c:v>
                </c:pt>
                <c:pt idx="418">
                  <c:v>118.69000244140619</c:v>
                </c:pt>
                <c:pt idx="419">
                  <c:v>116.3199996948242</c:v>
                </c:pt>
                <c:pt idx="420">
                  <c:v>115.9700012207031</c:v>
                </c:pt>
                <c:pt idx="421">
                  <c:v>119.4899978637695</c:v>
                </c:pt>
                <c:pt idx="422">
                  <c:v>119.2099990844727</c:v>
                </c:pt>
                <c:pt idx="423">
                  <c:v>119.2600021362305</c:v>
                </c:pt>
                <c:pt idx="424">
                  <c:v>120.3000030517578</c:v>
                </c:pt>
                <c:pt idx="425">
                  <c:v>119.38999938964839</c:v>
                </c:pt>
                <c:pt idx="426">
                  <c:v>118.0299987792969</c:v>
                </c:pt>
                <c:pt idx="427">
                  <c:v>118.63999938964839</c:v>
                </c:pt>
                <c:pt idx="428">
                  <c:v>117.3399963378906</c:v>
                </c:pt>
                <c:pt idx="429">
                  <c:v>113.84999847412109</c:v>
                </c:pt>
                <c:pt idx="430">
                  <c:v>115.1699981689453</c:v>
                </c:pt>
                <c:pt idx="431">
                  <c:v>116.0299987792969</c:v>
                </c:pt>
                <c:pt idx="432">
                  <c:v>116.5899963378906</c:v>
                </c:pt>
                <c:pt idx="433">
                  <c:v>119.0500030517578</c:v>
                </c:pt>
                <c:pt idx="434">
                  <c:v>122.7200012207031</c:v>
                </c:pt>
                <c:pt idx="435">
                  <c:v>123.0800018310547</c:v>
                </c:pt>
                <c:pt idx="436">
                  <c:v>122.94000244140619</c:v>
                </c:pt>
                <c:pt idx="437">
                  <c:v>122.25</c:v>
                </c:pt>
                <c:pt idx="438">
                  <c:v>123.75</c:v>
                </c:pt>
                <c:pt idx="439">
                  <c:v>124.379997253418</c:v>
                </c:pt>
                <c:pt idx="440">
                  <c:v>121.7799987792969</c:v>
                </c:pt>
                <c:pt idx="441">
                  <c:v>123.2399978637695</c:v>
                </c:pt>
                <c:pt idx="442">
                  <c:v>122.4100036621094</c:v>
                </c:pt>
                <c:pt idx="443">
                  <c:v>121.7799987792969</c:v>
                </c:pt>
                <c:pt idx="444">
                  <c:v>127.879997253418</c:v>
                </c:pt>
                <c:pt idx="445">
                  <c:v>127.80999755859381</c:v>
                </c:pt>
                <c:pt idx="446">
                  <c:v>128.69999694824219</c:v>
                </c:pt>
                <c:pt idx="447">
                  <c:v>126.6600036621094</c:v>
                </c:pt>
                <c:pt idx="448">
                  <c:v>128.22999572753909</c:v>
                </c:pt>
                <c:pt idx="449">
                  <c:v>131.8800048828125</c:v>
                </c:pt>
                <c:pt idx="450">
                  <c:v>130.96000671386719</c:v>
                </c:pt>
                <c:pt idx="451">
                  <c:v>131.9700012207031</c:v>
                </c:pt>
                <c:pt idx="452">
                  <c:v>136.69000244140619</c:v>
                </c:pt>
                <c:pt idx="453">
                  <c:v>134.8699951171875</c:v>
                </c:pt>
                <c:pt idx="454">
                  <c:v>133.7200012207031</c:v>
                </c:pt>
                <c:pt idx="455">
                  <c:v>132.69000244140619</c:v>
                </c:pt>
                <c:pt idx="456">
                  <c:v>129.4100036621094</c:v>
                </c:pt>
                <c:pt idx="457">
                  <c:v>131.00999450683591</c:v>
                </c:pt>
                <c:pt idx="458">
                  <c:v>126.59999847412109</c:v>
                </c:pt>
                <c:pt idx="459">
                  <c:v>130.91999816894531</c:v>
                </c:pt>
                <c:pt idx="460">
                  <c:v>132.05000305175781</c:v>
                </c:pt>
                <c:pt idx="461">
                  <c:v>128.97999572753909</c:v>
                </c:pt>
                <c:pt idx="462">
                  <c:v>128.80000305175781</c:v>
                </c:pt>
                <c:pt idx="463">
                  <c:v>130.88999938964841</c:v>
                </c:pt>
                <c:pt idx="464">
                  <c:v>128.9100036621094</c:v>
                </c:pt>
                <c:pt idx="465">
                  <c:v>127.13999938964839</c:v>
                </c:pt>
                <c:pt idx="466">
                  <c:v>127.8300018310547</c:v>
                </c:pt>
                <c:pt idx="467">
                  <c:v>132.0299987792969</c:v>
                </c:pt>
                <c:pt idx="468">
                  <c:v>136.8699951171875</c:v>
                </c:pt>
                <c:pt idx="469">
                  <c:v>139.07000732421881</c:v>
                </c:pt>
                <c:pt idx="470">
                  <c:v>142.91999816894531</c:v>
                </c:pt>
                <c:pt idx="471">
                  <c:v>143.1600036621094</c:v>
                </c:pt>
                <c:pt idx="472">
                  <c:v>142.05999755859381</c:v>
                </c:pt>
                <c:pt idx="473">
                  <c:v>137.0899963378906</c:v>
                </c:pt>
                <c:pt idx="474">
                  <c:v>131.96000671386719</c:v>
                </c:pt>
                <c:pt idx="475">
                  <c:v>134.13999938964841</c:v>
                </c:pt>
                <c:pt idx="476">
                  <c:v>134.99000549316409</c:v>
                </c:pt>
                <c:pt idx="477">
                  <c:v>133.94000244140619</c:v>
                </c:pt>
                <c:pt idx="478">
                  <c:v>137.38999938964841</c:v>
                </c:pt>
                <c:pt idx="479">
                  <c:v>136.75999450683591</c:v>
                </c:pt>
                <c:pt idx="480">
                  <c:v>136.9100036621094</c:v>
                </c:pt>
                <c:pt idx="481">
                  <c:v>136.00999450683591</c:v>
                </c:pt>
                <c:pt idx="482">
                  <c:v>135.38999938964841</c:v>
                </c:pt>
                <c:pt idx="483">
                  <c:v>135.1300048828125</c:v>
                </c:pt>
                <c:pt idx="484">
                  <c:v>135.3699951171875</c:v>
                </c:pt>
                <c:pt idx="485">
                  <c:v>133.19000244140619</c:v>
                </c:pt>
                <c:pt idx="486">
                  <c:v>130.8399963378906</c:v>
                </c:pt>
                <c:pt idx="487">
                  <c:v>129.71000671386719</c:v>
                </c:pt>
                <c:pt idx="488">
                  <c:v>129.8699951171875</c:v>
                </c:pt>
                <c:pt idx="489">
                  <c:v>126</c:v>
                </c:pt>
                <c:pt idx="490">
                  <c:v>125.86000061035161</c:v>
                </c:pt>
                <c:pt idx="491">
                  <c:v>125.34999847412109</c:v>
                </c:pt>
                <c:pt idx="492">
                  <c:v>120.9899978637695</c:v>
                </c:pt>
                <c:pt idx="493">
                  <c:v>121.2600021362305</c:v>
                </c:pt>
                <c:pt idx="494">
                  <c:v>127.7900009155273</c:v>
                </c:pt>
                <c:pt idx="495">
                  <c:v>125.120002746582</c:v>
                </c:pt>
                <c:pt idx="496">
                  <c:v>122.05999755859381</c:v>
                </c:pt>
                <c:pt idx="497">
                  <c:v>120.129997253418</c:v>
                </c:pt>
                <c:pt idx="498">
                  <c:v>121.4199981689453</c:v>
                </c:pt>
                <c:pt idx="499">
                  <c:v>116.36000061035161</c:v>
                </c:pt>
                <c:pt idx="500">
                  <c:v>121.0899963378906</c:v>
                </c:pt>
                <c:pt idx="501">
                  <c:v>119.98000335693359</c:v>
                </c:pt>
                <c:pt idx="502">
                  <c:v>121.9599990844727</c:v>
                </c:pt>
                <c:pt idx="503">
                  <c:v>121.0299987792969</c:v>
                </c:pt>
                <c:pt idx="504">
                  <c:v>123.9899978637695</c:v>
                </c:pt>
                <c:pt idx="505">
                  <c:v>125.5699996948242</c:v>
                </c:pt>
                <c:pt idx="506">
                  <c:v>124.7600021362305</c:v>
                </c:pt>
                <c:pt idx="507">
                  <c:v>120.5299987792969</c:v>
                </c:pt>
                <c:pt idx="508">
                  <c:v>119.9899978637695</c:v>
                </c:pt>
                <c:pt idx="509">
                  <c:v>123.38999938964839</c:v>
                </c:pt>
                <c:pt idx="510">
                  <c:v>122.5400009155273</c:v>
                </c:pt>
                <c:pt idx="511">
                  <c:v>120.0899963378906</c:v>
                </c:pt>
                <c:pt idx="512">
                  <c:v>120.5899963378906</c:v>
                </c:pt>
                <c:pt idx="513">
                  <c:v>121.2099990844727</c:v>
                </c:pt>
                <c:pt idx="514">
                  <c:v>121.38999938964839</c:v>
                </c:pt>
                <c:pt idx="515">
                  <c:v>119.90000152587891</c:v>
                </c:pt>
                <c:pt idx="516">
                  <c:v>122.15000152587891</c:v>
                </c:pt>
                <c:pt idx="517">
                  <c:v>123</c:v>
                </c:pt>
                <c:pt idx="518">
                  <c:v>125.90000152587891</c:v>
                </c:pt>
                <c:pt idx="519">
                  <c:v>126.2099990844727</c:v>
                </c:pt>
                <c:pt idx="520">
                  <c:v>127.90000152587891</c:v>
                </c:pt>
                <c:pt idx="521">
                  <c:v>130.36000061035159</c:v>
                </c:pt>
                <c:pt idx="522">
                  <c:v>133</c:v>
                </c:pt>
                <c:pt idx="523">
                  <c:v>131.24000549316409</c:v>
                </c:pt>
                <c:pt idx="524">
                  <c:v>134.42999267578119</c:v>
                </c:pt>
                <c:pt idx="525">
                  <c:v>132.0299987792969</c:v>
                </c:pt>
                <c:pt idx="526">
                  <c:v>134.5</c:v>
                </c:pt>
                <c:pt idx="527">
                  <c:v>134.1600036621094</c:v>
                </c:pt>
                <c:pt idx="528">
                  <c:v>134.8399963378906</c:v>
                </c:pt>
                <c:pt idx="529">
                  <c:v>133.11000061035159</c:v>
                </c:pt>
                <c:pt idx="530">
                  <c:v>133.5</c:v>
                </c:pt>
                <c:pt idx="531">
                  <c:v>131.94000244140619</c:v>
                </c:pt>
                <c:pt idx="532">
                  <c:v>134.32000732421881</c:v>
                </c:pt>
                <c:pt idx="533">
                  <c:v>134.7200012207031</c:v>
                </c:pt>
                <c:pt idx="534">
                  <c:v>134.38999938964841</c:v>
                </c:pt>
                <c:pt idx="535">
                  <c:v>133.58000183105469</c:v>
                </c:pt>
                <c:pt idx="536">
                  <c:v>133.47999572753909</c:v>
                </c:pt>
                <c:pt idx="537">
                  <c:v>131.46000671386719</c:v>
                </c:pt>
                <c:pt idx="538">
                  <c:v>132.53999328613281</c:v>
                </c:pt>
                <c:pt idx="539">
                  <c:v>127.84999847412109</c:v>
                </c:pt>
                <c:pt idx="540">
                  <c:v>128.1000061035156</c:v>
                </c:pt>
                <c:pt idx="541">
                  <c:v>129.74000549316409</c:v>
                </c:pt>
                <c:pt idx="542">
                  <c:v>130.21000671386719</c:v>
                </c:pt>
                <c:pt idx="543">
                  <c:v>126.84999847412109</c:v>
                </c:pt>
                <c:pt idx="544">
                  <c:v>125.9100036621094</c:v>
                </c:pt>
                <c:pt idx="545">
                  <c:v>122.76999664306641</c:v>
                </c:pt>
                <c:pt idx="546">
                  <c:v>124.9700012207031</c:v>
                </c:pt>
                <c:pt idx="547">
                  <c:v>127.4499969482422</c:v>
                </c:pt>
                <c:pt idx="548">
                  <c:v>126.26999664306641</c:v>
                </c:pt>
                <c:pt idx="549">
                  <c:v>124.84999847412109</c:v>
                </c:pt>
                <c:pt idx="550">
                  <c:v>124.69000244140619</c:v>
                </c:pt>
                <c:pt idx="551">
                  <c:v>127.30999755859381</c:v>
                </c:pt>
                <c:pt idx="552">
                  <c:v>125.4300003051758</c:v>
                </c:pt>
                <c:pt idx="553">
                  <c:v>127.09999847412109</c:v>
                </c:pt>
                <c:pt idx="554">
                  <c:v>126.90000152587891</c:v>
                </c:pt>
                <c:pt idx="555">
                  <c:v>126.84999847412109</c:v>
                </c:pt>
                <c:pt idx="556">
                  <c:v>125.2799987792969</c:v>
                </c:pt>
                <c:pt idx="557">
                  <c:v>124.61000061035161</c:v>
                </c:pt>
                <c:pt idx="558">
                  <c:v>124.2799987792969</c:v>
                </c:pt>
                <c:pt idx="559">
                  <c:v>125.05999755859381</c:v>
                </c:pt>
                <c:pt idx="560">
                  <c:v>123.5400009155273</c:v>
                </c:pt>
                <c:pt idx="561">
                  <c:v>125.88999938964839</c:v>
                </c:pt>
                <c:pt idx="562">
                  <c:v>125.90000152587891</c:v>
                </c:pt>
                <c:pt idx="563">
                  <c:v>126.7399978637695</c:v>
                </c:pt>
                <c:pt idx="564">
                  <c:v>127.129997253418</c:v>
                </c:pt>
                <c:pt idx="565">
                  <c:v>126.11000061035161</c:v>
                </c:pt>
                <c:pt idx="566">
                  <c:v>127.34999847412109</c:v>
                </c:pt>
                <c:pt idx="567">
                  <c:v>130.47999572753909</c:v>
                </c:pt>
                <c:pt idx="568">
                  <c:v>129.63999938964841</c:v>
                </c:pt>
                <c:pt idx="569">
                  <c:v>130.1499938964844</c:v>
                </c:pt>
                <c:pt idx="570">
                  <c:v>131.78999328613281</c:v>
                </c:pt>
                <c:pt idx="571">
                  <c:v>130.46000671386719</c:v>
                </c:pt>
                <c:pt idx="572">
                  <c:v>132.30000305175781</c:v>
                </c:pt>
                <c:pt idx="573">
                  <c:v>133.97999572753909</c:v>
                </c:pt>
                <c:pt idx="574">
                  <c:v>133.69999694824219</c:v>
                </c:pt>
                <c:pt idx="575">
                  <c:v>133.4100036621094</c:v>
                </c:pt>
                <c:pt idx="576">
                  <c:v>133.11000061035159</c:v>
                </c:pt>
                <c:pt idx="577">
                  <c:v>134.7799987792969</c:v>
                </c:pt>
                <c:pt idx="578">
                  <c:v>136.33000183105469</c:v>
                </c:pt>
                <c:pt idx="579">
                  <c:v>136.96000671386719</c:v>
                </c:pt>
                <c:pt idx="580">
                  <c:v>137.27000427246091</c:v>
                </c:pt>
                <c:pt idx="581">
                  <c:v>139.96000671386719</c:v>
                </c:pt>
                <c:pt idx="582">
                  <c:v>142.02000427246091</c:v>
                </c:pt>
                <c:pt idx="583">
                  <c:v>144.57000732421881</c:v>
                </c:pt>
                <c:pt idx="584">
                  <c:v>143.24000549316409</c:v>
                </c:pt>
                <c:pt idx="585">
                  <c:v>145.11000061035159</c:v>
                </c:pt>
                <c:pt idx="586">
                  <c:v>144.5</c:v>
                </c:pt>
                <c:pt idx="587">
                  <c:v>145.63999938964841</c:v>
                </c:pt>
                <c:pt idx="588">
                  <c:v>149.1499938964844</c:v>
                </c:pt>
                <c:pt idx="589">
                  <c:v>148.47999572753909</c:v>
                </c:pt>
                <c:pt idx="590">
                  <c:v>146.38999938964841</c:v>
                </c:pt>
                <c:pt idx="591">
                  <c:v>142.44999694824219</c:v>
                </c:pt>
                <c:pt idx="592">
                  <c:v>146.1499938964844</c:v>
                </c:pt>
                <c:pt idx="593">
                  <c:v>145.3999938964844</c:v>
                </c:pt>
                <c:pt idx="594">
                  <c:v>146.80000305175781</c:v>
                </c:pt>
                <c:pt idx="595">
                  <c:v>148.55999755859381</c:v>
                </c:pt>
                <c:pt idx="596">
                  <c:v>148.99000549316409</c:v>
                </c:pt>
                <c:pt idx="597">
                  <c:v>146.77000427246091</c:v>
                </c:pt>
                <c:pt idx="598">
                  <c:v>144.97999572753909</c:v>
                </c:pt>
                <c:pt idx="599">
                  <c:v>145.63999938964841</c:v>
                </c:pt>
                <c:pt idx="600">
                  <c:v>145.86000061035159</c:v>
                </c:pt>
                <c:pt idx="601">
                  <c:v>145.52000427246091</c:v>
                </c:pt>
                <c:pt idx="602">
                  <c:v>147.36000061035159</c:v>
                </c:pt>
                <c:pt idx="603">
                  <c:v>146.94999694824219</c:v>
                </c:pt>
                <c:pt idx="604">
                  <c:v>147.05999755859381</c:v>
                </c:pt>
                <c:pt idx="605">
                  <c:v>146.13999938964841</c:v>
                </c:pt>
                <c:pt idx="606">
                  <c:v>146.0899963378906</c:v>
                </c:pt>
                <c:pt idx="607">
                  <c:v>145.6000061035156</c:v>
                </c:pt>
                <c:pt idx="608">
                  <c:v>145.86000061035159</c:v>
                </c:pt>
                <c:pt idx="609">
                  <c:v>148.88999938964841</c:v>
                </c:pt>
                <c:pt idx="610">
                  <c:v>149.1000061035156</c:v>
                </c:pt>
                <c:pt idx="611">
                  <c:v>151.1199951171875</c:v>
                </c:pt>
                <c:pt idx="612">
                  <c:v>150.19000244140619</c:v>
                </c:pt>
                <c:pt idx="613">
                  <c:v>146.36000061035159</c:v>
                </c:pt>
                <c:pt idx="614">
                  <c:v>146.69999694824219</c:v>
                </c:pt>
                <c:pt idx="615">
                  <c:v>148.19000244140619</c:v>
                </c:pt>
                <c:pt idx="616">
                  <c:v>149.71000671386719</c:v>
                </c:pt>
                <c:pt idx="617">
                  <c:v>149.6199951171875</c:v>
                </c:pt>
                <c:pt idx="618">
                  <c:v>148.36000061035159</c:v>
                </c:pt>
                <c:pt idx="619">
                  <c:v>147.53999328613281</c:v>
                </c:pt>
                <c:pt idx="620">
                  <c:v>148.6000061035156</c:v>
                </c:pt>
                <c:pt idx="621">
                  <c:v>153.1199951171875</c:v>
                </c:pt>
                <c:pt idx="622">
                  <c:v>151.83000183105469</c:v>
                </c:pt>
                <c:pt idx="623">
                  <c:v>152.50999450683591</c:v>
                </c:pt>
                <c:pt idx="624">
                  <c:v>153.6499938964844</c:v>
                </c:pt>
                <c:pt idx="625">
                  <c:v>154.30000305175781</c:v>
                </c:pt>
                <c:pt idx="626">
                  <c:v>156.69000244140619</c:v>
                </c:pt>
                <c:pt idx="627">
                  <c:v>155.11000061035159</c:v>
                </c:pt>
                <c:pt idx="628">
                  <c:v>154.07000732421881</c:v>
                </c:pt>
                <c:pt idx="629">
                  <c:v>148.9700012207031</c:v>
                </c:pt>
                <c:pt idx="630">
                  <c:v>149.55000305175781</c:v>
                </c:pt>
                <c:pt idx="631">
                  <c:v>148.1199951171875</c:v>
                </c:pt>
                <c:pt idx="632">
                  <c:v>149.0299987792969</c:v>
                </c:pt>
                <c:pt idx="633">
                  <c:v>148.78999328613281</c:v>
                </c:pt>
                <c:pt idx="634">
                  <c:v>146.05999755859381</c:v>
                </c:pt>
                <c:pt idx="635">
                  <c:v>142.94000244140619</c:v>
                </c:pt>
                <c:pt idx="636">
                  <c:v>143.42999267578119</c:v>
                </c:pt>
                <c:pt idx="637">
                  <c:v>145.8500061035156</c:v>
                </c:pt>
                <c:pt idx="638">
                  <c:v>146.83000183105469</c:v>
                </c:pt>
                <c:pt idx="639">
                  <c:v>146.91999816894531</c:v>
                </c:pt>
                <c:pt idx="640">
                  <c:v>145.3699951171875</c:v>
                </c:pt>
                <c:pt idx="641">
                  <c:v>141.9100036621094</c:v>
                </c:pt>
                <c:pt idx="642">
                  <c:v>142.83000183105469</c:v>
                </c:pt>
                <c:pt idx="643">
                  <c:v>141.5</c:v>
                </c:pt>
                <c:pt idx="644">
                  <c:v>142.6499938964844</c:v>
                </c:pt>
                <c:pt idx="645">
                  <c:v>139.13999938964841</c:v>
                </c:pt>
                <c:pt idx="646">
                  <c:v>141.11000061035159</c:v>
                </c:pt>
                <c:pt idx="647">
                  <c:v>142</c:v>
                </c:pt>
                <c:pt idx="648">
                  <c:v>143.28999328613281</c:v>
                </c:pt>
                <c:pt idx="649">
                  <c:v>142.8999938964844</c:v>
                </c:pt>
                <c:pt idx="650">
                  <c:v>142.80999755859381</c:v>
                </c:pt>
                <c:pt idx="651">
                  <c:v>141.50999450683591</c:v>
                </c:pt>
                <c:pt idx="652">
                  <c:v>140.9100036621094</c:v>
                </c:pt>
                <c:pt idx="653">
                  <c:v>143.75999450683591</c:v>
                </c:pt>
                <c:pt idx="654">
                  <c:v>144.8399963378906</c:v>
                </c:pt>
                <c:pt idx="655">
                  <c:v>146.55000305175781</c:v>
                </c:pt>
                <c:pt idx="656">
                  <c:v>148.75999450683591</c:v>
                </c:pt>
                <c:pt idx="657">
                  <c:v>149.25999450683591</c:v>
                </c:pt>
                <c:pt idx="658">
                  <c:v>149.47999572753909</c:v>
                </c:pt>
                <c:pt idx="659">
                  <c:v>148.69000244140619</c:v>
                </c:pt>
                <c:pt idx="660">
                  <c:v>148.63999938964841</c:v>
                </c:pt>
                <c:pt idx="661">
                  <c:v>149.32000732421881</c:v>
                </c:pt>
                <c:pt idx="662">
                  <c:v>148.8500061035156</c:v>
                </c:pt>
                <c:pt idx="663">
                  <c:v>152.57000732421881</c:v>
                </c:pt>
                <c:pt idx="664">
                  <c:v>149.80000305175781</c:v>
                </c:pt>
                <c:pt idx="665">
                  <c:v>148.96000671386719</c:v>
                </c:pt>
                <c:pt idx="666">
                  <c:v>150.02000427246091</c:v>
                </c:pt>
                <c:pt idx="667">
                  <c:v>151.49000549316409</c:v>
                </c:pt>
                <c:pt idx="668">
                  <c:v>150.96000671386719</c:v>
                </c:pt>
                <c:pt idx="669">
                  <c:v>151.2799987792969</c:v>
                </c:pt>
                <c:pt idx="670">
                  <c:v>150.44000244140619</c:v>
                </c:pt>
                <c:pt idx="671">
                  <c:v>150.80999755859381</c:v>
                </c:pt>
                <c:pt idx="672">
                  <c:v>147.91999816894531</c:v>
                </c:pt>
                <c:pt idx="673">
                  <c:v>147.8699951171875</c:v>
                </c:pt>
                <c:pt idx="674">
                  <c:v>149.99000549316409</c:v>
                </c:pt>
                <c:pt idx="675">
                  <c:v>150</c:v>
                </c:pt>
                <c:pt idx="676">
                  <c:v>151</c:v>
                </c:pt>
                <c:pt idx="677">
                  <c:v>153.49000549316409</c:v>
                </c:pt>
                <c:pt idx="678">
                  <c:v>157.8699951171875</c:v>
                </c:pt>
                <c:pt idx="679">
                  <c:v>160.55000305175781</c:v>
                </c:pt>
                <c:pt idx="680">
                  <c:v>161.02000427246091</c:v>
                </c:pt>
                <c:pt idx="681">
                  <c:v>161.4100036621094</c:v>
                </c:pt>
                <c:pt idx="682">
                  <c:v>161.94000244140619</c:v>
                </c:pt>
                <c:pt idx="683">
                  <c:v>156.80999755859381</c:v>
                </c:pt>
                <c:pt idx="684">
                  <c:v>160.24000549316409</c:v>
                </c:pt>
                <c:pt idx="685">
                  <c:v>165.30000305175781</c:v>
                </c:pt>
                <c:pt idx="686">
                  <c:v>164.77000427246091</c:v>
                </c:pt>
                <c:pt idx="687">
                  <c:v>163.75999450683591</c:v>
                </c:pt>
                <c:pt idx="688">
                  <c:v>161.8399963378906</c:v>
                </c:pt>
                <c:pt idx="689">
                  <c:v>165.32000732421881</c:v>
                </c:pt>
                <c:pt idx="690">
                  <c:v>171.17999267578119</c:v>
                </c:pt>
                <c:pt idx="691">
                  <c:v>175.08000183105469</c:v>
                </c:pt>
                <c:pt idx="692">
                  <c:v>174.55999755859381</c:v>
                </c:pt>
                <c:pt idx="693">
                  <c:v>179.44999694824219</c:v>
                </c:pt>
                <c:pt idx="694">
                  <c:v>175.74000549316409</c:v>
                </c:pt>
                <c:pt idx="695">
                  <c:v>174.33000183105469</c:v>
                </c:pt>
                <c:pt idx="696">
                  <c:v>179.30000305175781</c:v>
                </c:pt>
                <c:pt idx="697">
                  <c:v>172.25999450683591</c:v>
                </c:pt>
                <c:pt idx="698">
                  <c:v>171.13999938964841</c:v>
                </c:pt>
                <c:pt idx="699">
                  <c:v>169.75</c:v>
                </c:pt>
                <c:pt idx="700">
                  <c:v>172.99000549316409</c:v>
                </c:pt>
                <c:pt idx="701">
                  <c:v>175.63999938964841</c:v>
                </c:pt>
                <c:pt idx="702">
                  <c:v>176.2799987792969</c:v>
                </c:pt>
                <c:pt idx="703">
                  <c:v>180.33000183105469</c:v>
                </c:pt>
                <c:pt idx="704">
                  <c:v>179.28999328613281</c:v>
                </c:pt>
                <c:pt idx="705">
                  <c:v>179.3800048828125</c:v>
                </c:pt>
                <c:pt idx="706">
                  <c:v>178.19999694824219</c:v>
                </c:pt>
                <c:pt idx="707">
                  <c:v>177.57000732421881</c:v>
                </c:pt>
                <c:pt idx="708">
                  <c:v>182.00999450683591</c:v>
                </c:pt>
                <c:pt idx="709">
                  <c:v>179.69999694824219</c:v>
                </c:pt>
                <c:pt idx="710">
                  <c:v>174.91999816894531</c:v>
                </c:pt>
                <c:pt idx="711">
                  <c:v>172</c:v>
                </c:pt>
                <c:pt idx="712">
                  <c:v>172.16999816894531</c:v>
                </c:pt>
                <c:pt idx="713">
                  <c:v>172.19000244140619</c:v>
                </c:pt>
                <c:pt idx="714">
                  <c:v>175.08000183105469</c:v>
                </c:pt>
                <c:pt idx="715">
                  <c:v>175.5299987792969</c:v>
                </c:pt>
                <c:pt idx="716">
                  <c:v>172.19000244140619</c:v>
                </c:pt>
                <c:pt idx="717">
                  <c:v>173.07000732421881</c:v>
                </c:pt>
                <c:pt idx="718">
                  <c:v>169.80000305175781</c:v>
                </c:pt>
                <c:pt idx="719">
                  <c:v>166.22999572753909</c:v>
                </c:pt>
                <c:pt idx="720">
                  <c:v>164.50999450683591</c:v>
                </c:pt>
                <c:pt idx="721">
                  <c:v>162.4100036621094</c:v>
                </c:pt>
                <c:pt idx="722">
                  <c:v>161.6199951171875</c:v>
                </c:pt>
                <c:pt idx="723">
                  <c:v>159.7799987792969</c:v>
                </c:pt>
                <c:pt idx="724">
                  <c:v>159.69000244140619</c:v>
                </c:pt>
                <c:pt idx="725">
                  <c:v>159.2200012207031</c:v>
                </c:pt>
                <c:pt idx="726">
                  <c:v>170.33000183105469</c:v>
                </c:pt>
                <c:pt idx="727">
                  <c:v>174.7799987792969</c:v>
                </c:pt>
                <c:pt idx="728">
                  <c:v>174.61000061035159</c:v>
                </c:pt>
                <c:pt idx="729">
                  <c:v>175.8399963378906</c:v>
                </c:pt>
                <c:pt idx="730">
                  <c:v>172.8999938964844</c:v>
                </c:pt>
                <c:pt idx="731">
                  <c:v>172.38999938964841</c:v>
                </c:pt>
                <c:pt idx="732">
                  <c:v>171.6600036621094</c:v>
                </c:pt>
                <c:pt idx="733">
                  <c:v>174.83000183105469</c:v>
                </c:pt>
                <c:pt idx="734">
                  <c:v>176.2799987792969</c:v>
                </c:pt>
                <c:pt idx="735">
                  <c:v>172.1199951171875</c:v>
                </c:pt>
                <c:pt idx="736">
                  <c:v>168.63999938964841</c:v>
                </c:pt>
                <c:pt idx="737">
                  <c:v>168.8800048828125</c:v>
                </c:pt>
                <c:pt idx="738">
                  <c:v>172.78999328613281</c:v>
                </c:pt>
                <c:pt idx="739">
                  <c:v>172.55000305175781</c:v>
                </c:pt>
                <c:pt idx="740">
                  <c:v>168.8800048828125</c:v>
                </c:pt>
                <c:pt idx="741">
                  <c:v>167.30000305175781</c:v>
                </c:pt>
                <c:pt idx="742">
                  <c:v>164.32000732421881</c:v>
                </c:pt>
                <c:pt idx="743">
                  <c:v>160.07000732421881</c:v>
                </c:pt>
                <c:pt idx="744">
                  <c:v>162.74000549316409</c:v>
                </c:pt>
                <c:pt idx="745">
                  <c:v>164.8500061035156</c:v>
                </c:pt>
                <c:pt idx="746">
                  <c:v>165.1199951171875</c:v>
                </c:pt>
                <c:pt idx="747">
                  <c:v>163.19999694824219</c:v>
                </c:pt>
                <c:pt idx="748">
                  <c:v>166.55999755859381</c:v>
                </c:pt>
                <c:pt idx="749">
                  <c:v>166.22999572753909</c:v>
                </c:pt>
                <c:pt idx="750">
                  <c:v>163.16999816894531</c:v>
                </c:pt>
                <c:pt idx="751">
                  <c:v>159.30000305175781</c:v>
                </c:pt>
                <c:pt idx="752">
                  <c:v>157.44000244140619</c:v>
                </c:pt>
                <c:pt idx="753">
                  <c:v>162.94999694824219</c:v>
                </c:pt>
                <c:pt idx="754">
                  <c:v>158.52000427246091</c:v>
                </c:pt>
                <c:pt idx="755">
                  <c:v>154.72999572753909</c:v>
                </c:pt>
                <c:pt idx="756">
                  <c:v>150.6199951171875</c:v>
                </c:pt>
                <c:pt idx="757">
                  <c:v>155.0899963378906</c:v>
                </c:pt>
                <c:pt idx="758">
                  <c:v>159.5899963378906</c:v>
                </c:pt>
                <c:pt idx="759">
                  <c:v>160.6199951171875</c:v>
                </c:pt>
                <c:pt idx="760">
                  <c:v>163.97999572753909</c:v>
                </c:pt>
                <c:pt idx="761">
                  <c:v>165.3800048828125</c:v>
                </c:pt>
                <c:pt idx="762">
                  <c:v>168.82000732421881</c:v>
                </c:pt>
                <c:pt idx="763">
                  <c:v>170.21000671386719</c:v>
                </c:pt>
                <c:pt idx="764">
                  <c:v>174.07000732421881</c:v>
                </c:pt>
                <c:pt idx="765">
                  <c:v>174.7200012207031</c:v>
                </c:pt>
                <c:pt idx="766">
                  <c:v>175.6000061035156</c:v>
                </c:pt>
                <c:pt idx="767">
                  <c:v>178.96000671386719</c:v>
                </c:pt>
                <c:pt idx="768">
                  <c:v>177.77000427246091</c:v>
                </c:pt>
                <c:pt idx="769">
                  <c:v>174.61000061035159</c:v>
                </c:pt>
                <c:pt idx="770">
                  <c:v>174.30999755859381</c:v>
                </c:pt>
                <c:pt idx="771">
                  <c:v>178.44000244140619</c:v>
                </c:pt>
                <c:pt idx="772">
                  <c:v>175.05999755859381</c:v>
                </c:pt>
                <c:pt idx="773">
                  <c:v>171.83000183105469</c:v>
                </c:pt>
                <c:pt idx="774">
                  <c:v>172.13999938964841</c:v>
                </c:pt>
                <c:pt idx="775">
                  <c:v>170.0899963378906</c:v>
                </c:pt>
                <c:pt idx="776">
                  <c:v>165.75</c:v>
                </c:pt>
                <c:pt idx="777">
                  <c:v>167.6600036621094</c:v>
                </c:pt>
                <c:pt idx="778">
                  <c:v>170.3999938964844</c:v>
                </c:pt>
                <c:pt idx="779">
                  <c:v>165.28999328613281</c:v>
                </c:pt>
                <c:pt idx="780">
                  <c:v>165.07000732421881</c:v>
                </c:pt>
                <c:pt idx="781">
                  <c:v>167.3999938964844</c:v>
                </c:pt>
                <c:pt idx="782">
                  <c:v>167.22999572753909</c:v>
                </c:pt>
                <c:pt idx="783">
                  <c:v>166.41999816894531</c:v>
                </c:pt>
                <c:pt idx="784">
                  <c:v>161.78999328613281</c:v>
                </c:pt>
                <c:pt idx="785">
                  <c:v>162.8800048828125</c:v>
                </c:pt>
                <c:pt idx="786">
                  <c:v>156.80000305175781</c:v>
                </c:pt>
                <c:pt idx="787">
                  <c:v>156.57000732421881</c:v>
                </c:pt>
                <c:pt idx="788">
                  <c:v>163.63999938964841</c:v>
                </c:pt>
                <c:pt idx="789">
                  <c:v>157.6499938964844</c:v>
                </c:pt>
                <c:pt idx="790">
                  <c:v>157.96000671386719</c:v>
                </c:pt>
                <c:pt idx="791">
                  <c:v>159.47999572753909</c:v>
                </c:pt>
                <c:pt idx="792">
                  <c:v>166.02000427246091</c:v>
                </c:pt>
                <c:pt idx="793">
                  <c:v>156.77000427246091</c:v>
                </c:pt>
                <c:pt idx="794">
                  <c:v>157.2799987792969</c:v>
                </c:pt>
                <c:pt idx="795">
                  <c:v>152.05999755859381</c:v>
                </c:pt>
                <c:pt idx="796">
                  <c:v>154.50999450683591</c:v>
                </c:pt>
                <c:pt idx="797">
                  <c:v>146.5</c:v>
                </c:pt>
                <c:pt idx="798">
                  <c:v>142.55999755859381</c:v>
                </c:pt>
                <c:pt idx="799">
                  <c:v>147.11000061035159</c:v>
                </c:pt>
                <c:pt idx="800">
                  <c:v>145.53999328613281</c:v>
                </c:pt>
                <c:pt idx="801">
                  <c:v>149.24000549316409</c:v>
                </c:pt>
                <c:pt idx="802">
                  <c:v>140.82000732421881</c:v>
                </c:pt>
                <c:pt idx="803">
                  <c:v>137.3500061035156</c:v>
                </c:pt>
                <c:pt idx="804">
                  <c:v>137.5899963378906</c:v>
                </c:pt>
                <c:pt idx="805">
                  <c:v>143.11000061035159</c:v>
                </c:pt>
                <c:pt idx="806">
                  <c:v>140.36000061035159</c:v>
                </c:pt>
                <c:pt idx="807">
                  <c:v>140.52000427246091</c:v>
                </c:pt>
                <c:pt idx="808">
                  <c:v>143.7799987792969</c:v>
                </c:pt>
                <c:pt idx="809">
                  <c:v>149.63999938964841</c:v>
                </c:pt>
                <c:pt idx="810">
                  <c:v>148.8399963378906</c:v>
                </c:pt>
                <c:pt idx="811">
                  <c:v>148.71000671386719</c:v>
                </c:pt>
                <c:pt idx="812">
                  <c:v>151.21000671386719</c:v>
                </c:pt>
                <c:pt idx="813">
                  <c:v>145.3800048828125</c:v>
                </c:pt>
                <c:pt idx="814">
                  <c:v>146.13999938964841</c:v>
                </c:pt>
                <c:pt idx="815">
                  <c:v>148.71000671386719</c:v>
                </c:pt>
                <c:pt idx="816">
                  <c:v>147.96000671386719</c:v>
                </c:pt>
                <c:pt idx="817">
                  <c:v>142.63999938964841</c:v>
                </c:pt>
                <c:pt idx="818">
                  <c:v>137.1300048828125</c:v>
                </c:pt>
                <c:pt idx="819">
                  <c:v>131.8800048828125</c:v>
                </c:pt>
                <c:pt idx="820">
                  <c:v>132.75999450683591</c:v>
                </c:pt>
                <c:pt idx="821">
                  <c:v>135.42999267578119</c:v>
                </c:pt>
                <c:pt idx="822">
                  <c:v>130.05999755859381</c:v>
                </c:pt>
                <c:pt idx="823">
                  <c:v>131.55999755859381</c:v>
                </c:pt>
                <c:pt idx="824">
                  <c:v>135.8699951171875</c:v>
                </c:pt>
                <c:pt idx="825">
                  <c:v>135.3500061035156</c:v>
                </c:pt>
                <c:pt idx="826">
                  <c:v>138.27000427246091</c:v>
                </c:pt>
                <c:pt idx="827">
                  <c:v>141.6600036621094</c:v>
                </c:pt>
                <c:pt idx="828">
                  <c:v>141.6600036621094</c:v>
                </c:pt>
                <c:pt idx="829">
                  <c:v>137.44000244140619</c:v>
                </c:pt>
                <c:pt idx="830">
                  <c:v>139.22999572753909</c:v>
                </c:pt>
                <c:pt idx="831">
                  <c:v>136.7200012207031</c:v>
                </c:pt>
                <c:pt idx="832">
                  <c:v>138.92999267578119</c:v>
                </c:pt>
                <c:pt idx="833">
                  <c:v>141.55999755859381</c:v>
                </c:pt>
                <c:pt idx="834">
                  <c:v>142.91999816894531</c:v>
                </c:pt>
                <c:pt idx="835">
                  <c:v>146.3500061035156</c:v>
                </c:pt>
                <c:pt idx="836">
                  <c:v>147.03999328613281</c:v>
                </c:pt>
                <c:pt idx="837">
                  <c:v>144.8699951171875</c:v>
                </c:pt>
                <c:pt idx="838">
                  <c:v>145.86000061035159</c:v>
                </c:pt>
                <c:pt idx="839">
                  <c:v>145.49000549316409</c:v>
                </c:pt>
                <c:pt idx="840">
                  <c:v>148.4700012207031</c:v>
                </c:pt>
                <c:pt idx="841">
                  <c:v>150.16999816894531</c:v>
                </c:pt>
                <c:pt idx="842">
                  <c:v>147.07000732421881</c:v>
                </c:pt>
                <c:pt idx="843">
                  <c:v>151</c:v>
                </c:pt>
                <c:pt idx="844">
                  <c:v>153.03999328613281</c:v>
                </c:pt>
                <c:pt idx="845">
                  <c:v>155.3500061035156</c:v>
                </c:pt>
                <c:pt idx="846">
                  <c:v>154.0899963378906</c:v>
                </c:pt>
                <c:pt idx="847">
                  <c:v>152.94999694824219</c:v>
                </c:pt>
                <c:pt idx="848">
                  <c:v>151.6000061035156</c:v>
                </c:pt>
                <c:pt idx="849">
                  <c:v>156.78999328613281</c:v>
                </c:pt>
                <c:pt idx="850">
                  <c:v>157.3500061035156</c:v>
                </c:pt>
                <c:pt idx="851">
                  <c:v>162.50999450683591</c:v>
                </c:pt>
                <c:pt idx="852">
                  <c:v>161.50999450683591</c:v>
                </c:pt>
                <c:pt idx="853">
                  <c:v>160.00999450683591</c:v>
                </c:pt>
                <c:pt idx="854">
                  <c:v>166.1300048828125</c:v>
                </c:pt>
                <c:pt idx="855">
                  <c:v>165.80999755859381</c:v>
                </c:pt>
                <c:pt idx="856">
                  <c:v>165.3500061035156</c:v>
                </c:pt>
                <c:pt idx="857">
                  <c:v>164.8699951171875</c:v>
                </c:pt>
                <c:pt idx="858">
                  <c:v>164.91999816894531</c:v>
                </c:pt>
                <c:pt idx="859">
                  <c:v>169.24000549316409</c:v>
                </c:pt>
                <c:pt idx="860">
                  <c:v>168.49000549316409</c:v>
                </c:pt>
                <c:pt idx="861">
                  <c:v>172.1000061035156</c:v>
                </c:pt>
                <c:pt idx="862">
                  <c:v>173.19000244140619</c:v>
                </c:pt>
                <c:pt idx="863">
                  <c:v>173.0299987792969</c:v>
                </c:pt>
                <c:pt idx="864">
                  <c:v>174.55000305175781</c:v>
                </c:pt>
                <c:pt idx="865">
                  <c:v>174.1499938964844</c:v>
                </c:pt>
                <c:pt idx="866">
                  <c:v>171.52000427246091</c:v>
                </c:pt>
                <c:pt idx="867">
                  <c:v>167.57000732421881</c:v>
                </c:pt>
                <c:pt idx="868">
                  <c:v>167.22999572753909</c:v>
                </c:pt>
                <c:pt idx="869">
                  <c:v>167.5299987792969</c:v>
                </c:pt>
                <c:pt idx="870">
                  <c:v>170.0299987792969</c:v>
                </c:pt>
                <c:pt idx="871">
                  <c:v>163.6199951171875</c:v>
                </c:pt>
                <c:pt idx="872">
                  <c:v>161.3800048828125</c:v>
                </c:pt>
                <c:pt idx="873">
                  <c:v>158.9100036621094</c:v>
                </c:pt>
                <c:pt idx="874">
                  <c:v>157.2200012207031</c:v>
                </c:pt>
                <c:pt idx="875">
                  <c:v>157.96000671386719</c:v>
                </c:pt>
                <c:pt idx="876">
                  <c:v>155.80999755859381</c:v>
                </c:pt>
                <c:pt idx="877">
                  <c:v>154.5299987792969</c:v>
                </c:pt>
                <c:pt idx="878">
                  <c:v>155.96000671386719</c:v>
                </c:pt>
                <c:pt idx="879">
                  <c:v>154.46000671386719</c:v>
                </c:pt>
                <c:pt idx="880">
                  <c:v>157.3699951171875</c:v>
                </c:pt>
                <c:pt idx="881">
                  <c:v>163.42999267578119</c:v>
                </c:pt>
                <c:pt idx="882">
                  <c:v>153.8399963378906</c:v>
                </c:pt>
                <c:pt idx="883">
                  <c:v>155.30999755859381</c:v>
                </c:pt>
                <c:pt idx="884">
                  <c:v>152.3699951171875</c:v>
                </c:pt>
                <c:pt idx="885">
                  <c:v>150.69999694824219</c:v>
                </c:pt>
                <c:pt idx="886">
                  <c:v>154.47999572753909</c:v>
                </c:pt>
                <c:pt idx="887">
                  <c:v>156.8999938964844</c:v>
                </c:pt>
                <c:pt idx="888">
                  <c:v>153.7200012207031</c:v>
                </c:pt>
                <c:pt idx="889">
                  <c:v>152.74000549316409</c:v>
                </c:pt>
                <c:pt idx="890">
                  <c:v>150.42999267578119</c:v>
                </c:pt>
                <c:pt idx="891">
                  <c:v>150.77000427246091</c:v>
                </c:pt>
                <c:pt idx="892">
                  <c:v>151.75999450683591</c:v>
                </c:pt>
                <c:pt idx="893">
                  <c:v>149.8399963378906</c:v>
                </c:pt>
                <c:pt idx="894">
                  <c:v>142.47999572753909</c:v>
                </c:pt>
                <c:pt idx="895">
                  <c:v>138.19999694824219</c:v>
                </c:pt>
                <c:pt idx="896">
                  <c:v>142.44999694824219</c:v>
                </c:pt>
                <c:pt idx="897">
                  <c:v>146.1000061035156</c:v>
                </c:pt>
                <c:pt idx="898">
                  <c:v>146.3999938964844</c:v>
                </c:pt>
                <c:pt idx="899">
                  <c:v>145.42999267578119</c:v>
                </c:pt>
                <c:pt idx="900">
                  <c:v>140.0899963378906</c:v>
                </c:pt>
                <c:pt idx="901">
                  <c:v>140.41999816894531</c:v>
                </c:pt>
                <c:pt idx="902">
                  <c:v>138.97999572753909</c:v>
                </c:pt>
                <c:pt idx="903">
                  <c:v>138.3399963378906</c:v>
                </c:pt>
                <c:pt idx="904">
                  <c:v>142.99000549316409</c:v>
                </c:pt>
                <c:pt idx="905">
                  <c:v>138.3800048828125</c:v>
                </c:pt>
                <c:pt idx="906">
                  <c:v>142.4100036621094</c:v>
                </c:pt>
                <c:pt idx="907">
                  <c:v>143.75</c:v>
                </c:pt>
                <c:pt idx="908">
                  <c:v>143.86000061035159</c:v>
                </c:pt>
                <c:pt idx="909">
                  <c:v>143.38999938964841</c:v>
                </c:pt>
                <c:pt idx="910">
                  <c:v>147.27000427246091</c:v>
                </c:pt>
                <c:pt idx="911">
                  <c:v>149.44999694824219</c:v>
                </c:pt>
                <c:pt idx="912">
                  <c:v>152.3399963378906</c:v>
                </c:pt>
                <c:pt idx="913">
                  <c:v>149.3500061035156</c:v>
                </c:pt>
                <c:pt idx="914">
                  <c:v>144.80000305175781</c:v>
                </c:pt>
                <c:pt idx="915">
                  <c:v>155.74000549316409</c:v>
                </c:pt>
                <c:pt idx="916">
                  <c:v>153.3399963378906</c:v>
                </c:pt>
                <c:pt idx="917">
                  <c:v>150.6499938964844</c:v>
                </c:pt>
                <c:pt idx="918">
                  <c:v>145.0299987792969</c:v>
                </c:pt>
                <c:pt idx="919">
                  <c:v>138.8800048828125</c:v>
                </c:pt>
                <c:pt idx="920">
                  <c:v>138.3800048828125</c:v>
                </c:pt>
                <c:pt idx="921">
                  <c:v>138.91999816894531</c:v>
                </c:pt>
                <c:pt idx="922">
                  <c:v>139.5</c:v>
                </c:pt>
                <c:pt idx="923">
                  <c:v>134.8699951171875</c:v>
                </c:pt>
                <c:pt idx="924">
                  <c:v>146.8699951171875</c:v>
                </c:pt>
                <c:pt idx="925">
                  <c:v>149.69999694824219</c:v>
                </c:pt>
                <c:pt idx="926">
                  <c:v>148.2799987792969</c:v>
                </c:pt>
                <c:pt idx="927">
                  <c:v>150.03999328613281</c:v>
                </c:pt>
                <c:pt idx="928">
                  <c:v>148.78999328613281</c:v>
                </c:pt>
                <c:pt idx="929">
                  <c:v>150.7200012207031</c:v>
                </c:pt>
                <c:pt idx="930">
                  <c:v>151.28999328613281</c:v>
                </c:pt>
                <c:pt idx="931">
                  <c:v>148.00999450683591</c:v>
                </c:pt>
                <c:pt idx="932">
                  <c:v>150.17999267578119</c:v>
                </c:pt>
                <c:pt idx="933">
                  <c:v>151.07000732421881</c:v>
                </c:pt>
                <c:pt idx="934">
                  <c:v>148.11000061035159</c:v>
                </c:pt>
                <c:pt idx="935">
                  <c:v>144.2200012207031</c:v>
                </c:pt>
                <c:pt idx="936">
                  <c:v>141.16999816894531</c:v>
                </c:pt>
                <c:pt idx="937">
                  <c:v>148.0299987792969</c:v>
                </c:pt>
                <c:pt idx="938">
                  <c:v>148.30999755859381</c:v>
                </c:pt>
                <c:pt idx="939">
                  <c:v>147.80999755859381</c:v>
                </c:pt>
                <c:pt idx="940">
                  <c:v>146.6300048828125</c:v>
                </c:pt>
                <c:pt idx="941">
                  <c:v>142.9100036621094</c:v>
                </c:pt>
                <c:pt idx="942">
                  <c:v>140.94000244140619</c:v>
                </c:pt>
                <c:pt idx="943">
                  <c:v>142.6499938964844</c:v>
                </c:pt>
                <c:pt idx="944">
                  <c:v>142.1600036621094</c:v>
                </c:pt>
                <c:pt idx="945">
                  <c:v>144.49000549316409</c:v>
                </c:pt>
                <c:pt idx="946">
                  <c:v>145.4700012207031</c:v>
                </c:pt>
                <c:pt idx="947">
                  <c:v>143.21000671386719</c:v>
                </c:pt>
                <c:pt idx="948">
                  <c:v>136.5</c:v>
                </c:pt>
                <c:pt idx="949">
                  <c:v>134.50999450683591</c:v>
                </c:pt>
                <c:pt idx="950">
                  <c:v>132.3699951171875</c:v>
                </c:pt>
                <c:pt idx="951">
                  <c:v>132.30000305175781</c:v>
                </c:pt>
                <c:pt idx="952">
                  <c:v>135.44999694824219</c:v>
                </c:pt>
                <c:pt idx="953">
                  <c:v>132.22999572753909</c:v>
                </c:pt>
                <c:pt idx="954">
                  <c:v>131.86000061035159</c:v>
                </c:pt>
                <c:pt idx="955">
                  <c:v>130.0299987792969</c:v>
                </c:pt>
                <c:pt idx="956">
                  <c:v>126.0400009155273</c:v>
                </c:pt>
                <c:pt idx="957">
                  <c:v>129.61000061035159</c:v>
                </c:pt>
                <c:pt idx="958">
                  <c:v>129.92999267578119</c:v>
                </c:pt>
                <c:pt idx="959">
                  <c:v>125.0699996948242</c:v>
                </c:pt>
                <c:pt idx="960">
                  <c:v>126.36000061035161</c:v>
                </c:pt>
                <c:pt idx="961">
                  <c:v>125.01999664306641</c:v>
                </c:pt>
                <c:pt idx="962">
                  <c:v>129.6199951171875</c:v>
                </c:pt>
                <c:pt idx="963">
                  <c:v>130.1499938964844</c:v>
                </c:pt>
                <c:pt idx="964">
                  <c:v>130.72999572753909</c:v>
                </c:pt>
                <c:pt idx="965">
                  <c:v>133.49000549316409</c:v>
                </c:pt>
                <c:pt idx="966">
                  <c:v>133.4100036621094</c:v>
                </c:pt>
                <c:pt idx="967">
                  <c:v>134.75999450683591</c:v>
                </c:pt>
                <c:pt idx="968">
                  <c:v>135.94000244140619</c:v>
                </c:pt>
                <c:pt idx="969">
                  <c:v>135.21000671386719</c:v>
                </c:pt>
                <c:pt idx="970">
                  <c:v>135.27000427246091</c:v>
                </c:pt>
                <c:pt idx="971">
                  <c:v>137.8699951171875</c:v>
                </c:pt>
                <c:pt idx="972">
                  <c:v>141.11000061035159</c:v>
                </c:pt>
                <c:pt idx="973">
                  <c:v>142.5299987792969</c:v>
                </c:pt>
                <c:pt idx="974">
                  <c:v>141.86000061035159</c:v>
                </c:pt>
                <c:pt idx="975">
                  <c:v>143.96000671386719</c:v>
                </c:pt>
                <c:pt idx="976">
                  <c:v>145.92999267578119</c:v>
                </c:pt>
                <c:pt idx="977">
                  <c:v>143</c:v>
                </c:pt>
                <c:pt idx="978">
                  <c:v>144.28999328613281</c:v>
                </c:pt>
                <c:pt idx="979">
                  <c:v>145.42999267578119</c:v>
                </c:pt>
                <c:pt idx="980">
                  <c:v>150.82000732421881</c:v>
                </c:pt>
                <c:pt idx="981">
                  <c:v>154.5</c:v>
                </c:pt>
                <c:pt idx="982">
                  <c:v>151.72999572753909</c:v>
                </c:pt>
                <c:pt idx="983">
                  <c:v>154.6499938964844</c:v>
                </c:pt>
                <c:pt idx="984">
                  <c:v>151.91999816894531</c:v>
                </c:pt>
                <c:pt idx="985">
                  <c:v>150.8699951171875</c:v>
                </c:pt>
                <c:pt idx="986">
                  <c:v>151.00999450683591</c:v>
                </c:pt>
                <c:pt idx="987">
                  <c:v>153.8500061035156</c:v>
                </c:pt>
                <c:pt idx="988">
                  <c:v>153.19999694824219</c:v>
                </c:pt>
                <c:pt idx="989">
                  <c:v>155.33000183105469</c:v>
                </c:pt>
                <c:pt idx="990">
                  <c:v>153.71000671386719</c:v>
                </c:pt>
                <c:pt idx="991">
                  <c:v>152.55000305175781</c:v>
                </c:pt>
                <c:pt idx="992">
                  <c:v>148.47999572753909</c:v>
                </c:pt>
                <c:pt idx="993">
                  <c:v>148.9100036621094</c:v>
                </c:pt>
                <c:pt idx="994">
                  <c:v>149.3999938964844</c:v>
                </c:pt>
                <c:pt idx="995">
                  <c:v>146.71000671386719</c:v>
                </c:pt>
                <c:pt idx="996">
                  <c:v>147.91999816894531</c:v>
                </c:pt>
                <c:pt idx="997">
                  <c:v>147.4100036621094</c:v>
                </c:pt>
                <c:pt idx="998">
                  <c:v>145.30999755859381</c:v>
                </c:pt>
                <c:pt idx="999">
                  <c:v>145.9100036621094</c:v>
                </c:pt>
                <c:pt idx="1000">
                  <c:v>151.0299987792969</c:v>
                </c:pt>
                <c:pt idx="1001">
                  <c:v>153.83000183105469</c:v>
                </c:pt>
                <c:pt idx="1002">
                  <c:v>151.6000061035156</c:v>
                </c:pt>
                <c:pt idx="1003">
                  <c:v>152.8699951171875</c:v>
                </c:pt>
                <c:pt idx="1004">
                  <c:v>150.5899963378906</c:v>
                </c:pt>
                <c:pt idx="1005">
                  <c:v>148.5</c:v>
                </c:pt>
                <c:pt idx="1006">
                  <c:v>150.4700012207031</c:v>
                </c:pt>
                <c:pt idx="1007">
                  <c:v>152.5899963378906</c:v>
                </c:pt>
                <c:pt idx="1008">
                  <c:v>152.99000549316409</c:v>
                </c:pt>
                <c:pt idx="1009">
                  <c:v>155.8500061035156</c:v>
                </c:pt>
                <c:pt idx="1010">
                  <c:v>155</c:v>
                </c:pt>
                <c:pt idx="1011">
                  <c:v>157.3999938964844</c:v>
                </c:pt>
                <c:pt idx="1012">
                  <c:v>159.2799987792969</c:v>
                </c:pt>
                <c:pt idx="1013">
                  <c:v>157.83000183105469</c:v>
                </c:pt>
                <c:pt idx="1014">
                  <c:v>158.92999267578119</c:v>
                </c:pt>
                <c:pt idx="1015">
                  <c:v>160.25</c:v>
                </c:pt>
                <c:pt idx="1016">
                  <c:v>158.2799987792969</c:v>
                </c:pt>
                <c:pt idx="1017">
                  <c:v>157.6499938964844</c:v>
                </c:pt>
                <c:pt idx="1018">
                  <c:v>160.77000427246091</c:v>
                </c:pt>
                <c:pt idx="1019">
                  <c:v>162.36000061035159</c:v>
                </c:pt>
                <c:pt idx="1020">
                  <c:v>164.8999938964844</c:v>
                </c:pt>
                <c:pt idx="1021">
                  <c:v>166.16999816894531</c:v>
                </c:pt>
                <c:pt idx="1022">
                  <c:v>165.6300048828125</c:v>
                </c:pt>
                <c:pt idx="1023">
                  <c:v>163.75999450683591</c:v>
                </c:pt>
                <c:pt idx="1024">
                  <c:v>164.6600036621094</c:v>
                </c:pt>
                <c:pt idx="1025">
                  <c:v>162.0299987792969</c:v>
                </c:pt>
                <c:pt idx="1026">
                  <c:v>160.80000305175781</c:v>
                </c:pt>
                <c:pt idx="1027">
                  <c:v>160.1000061035156</c:v>
                </c:pt>
                <c:pt idx="1028">
                  <c:v>165.55999755859381</c:v>
                </c:pt>
                <c:pt idx="1029">
                  <c:v>165.21000671386719</c:v>
                </c:pt>
                <c:pt idx="1030">
                  <c:v>165.22999572753909</c:v>
                </c:pt>
                <c:pt idx="1031">
                  <c:v>166.4700012207031</c:v>
                </c:pt>
                <c:pt idx="1032">
                  <c:v>167.6300048828125</c:v>
                </c:pt>
                <c:pt idx="1033">
                  <c:v>166.6499938964844</c:v>
                </c:pt>
                <c:pt idx="1034">
                  <c:v>165.02000427246091</c:v>
                </c:pt>
                <c:pt idx="1035">
                  <c:v>165.33000183105469</c:v>
                </c:pt>
                <c:pt idx="1036">
                  <c:v>163.77000427246091</c:v>
                </c:pt>
                <c:pt idx="1037">
                  <c:v>163.75999450683591</c:v>
                </c:pt>
                <c:pt idx="1038">
                  <c:v>168.4100036621094</c:v>
                </c:pt>
                <c:pt idx="1039">
                  <c:v>169.67999267578119</c:v>
                </c:pt>
                <c:pt idx="1040">
                  <c:v>169.5899963378906</c:v>
                </c:pt>
                <c:pt idx="1041">
                  <c:v>168.53999328613281</c:v>
                </c:pt>
                <c:pt idx="1042">
                  <c:v>167.44999694824219</c:v>
                </c:pt>
                <c:pt idx="1043">
                  <c:v>165.78999328613281</c:v>
                </c:pt>
                <c:pt idx="1044">
                  <c:v>173.57000732421881</c:v>
                </c:pt>
                <c:pt idx="1045">
                  <c:v>173.5</c:v>
                </c:pt>
                <c:pt idx="1046">
                  <c:v>171.77000427246091</c:v>
                </c:pt>
                <c:pt idx="1047">
                  <c:v>173.55999755859381</c:v>
                </c:pt>
                <c:pt idx="1048">
                  <c:v>173.75</c:v>
                </c:pt>
                <c:pt idx="1049">
                  <c:v>172.57000732421881</c:v>
                </c:pt>
                <c:pt idx="1050">
                  <c:v>172.07000732421881</c:v>
                </c:pt>
                <c:pt idx="1051">
                  <c:v>172.07000732421881</c:v>
                </c:pt>
                <c:pt idx="1052">
                  <c:v>172.69000244140619</c:v>
                </c:pt>
                <c:pt idx="1053">
                  <c:v>175.05000305175781</c:v>
                </c:pt>
                <c:pt idx="1054">
                  <c:v>175.1600036621094</c:v>
                </c:pt>
                <c:pt idx="1055">
                  <c:v>174.19999694824219</c:v>
                </c:pt>
                <c:pt idx="1056">
                  <c:v>171.55999755859381</c:v>
                </c:pt>
                <c:pt idx="1057">
                  <c:v>171.8399963378906</c:v>
                </c:pt>
                <c:pt idx="1058">
                  <c:v>172.99000549316409</c:v>
                </c:pt>
                <c:pt idx="1059">
                  <c:v>175.42999267578119</c:v>
                </c:pt>
                <c:pt idx="1060">
                  <c:v>177.30000305175781</c:v>
                </c:pt>
                <c:pt idx="1061">
                  <c:v>177.25</c:v>
                </c:pt>
                <c:pt idx="1062">
                  <c:v>180.0899963378906</c:v>
                </c:pt>
                <c:pt idx="1063">
                  <c:v>180.94999694824219</c:v>
                </c:pt>
                <c:pt idx="1064">
                  <c:v>179.58000183105469</c:v>
                </c:pt>
                <c:pt idx="1065">
                  <c:v>179.21000671386719</c:v>
                </c:pt>
                <c:pt idx="1066">
                  <c:v>177.82000732421881</c:v>
                </c:pt>
                <c:pt idx="1067">
                  <c:v>180.57000732421881</c:v>
                </c:pt>
                <c:pt idx="1068">
                  <c:v>180.96000671386719</c:v>
                </c:pt>
                <c:pt idx="1069">
                  <c:v>183.78999328613281</c:v>
                </c:pt>
                <c:pt idx="1070">
                  <c:v>183.30999755859381</c:v>
                </c:pt>
                <c:pt idx="1071">
                  <c:v>183.94999694824219</c:v>
                </c:pt>
                <c:pt idx="1072">
                  <c:v>186.00999450683591</c:v>
                </c:pt>
                <c:pt idx="1073">
                  <c:v>184.91999816894531</c:v>
                </c:pt>
                <c:pt idx="1074">
                  <c:v>185.00999450683591</c:v>
                </c:pt>
                <c:pt idx="1075">
                  <c:v>183.96000671386719</c:v>
                </c:pt>
                <c:pt idx="1076">
                  <c:v>187</c:v>
                </c:pt>
                <c:pt idx="1077">
                  <c:v>186.67999267578119</c:v>
                </c:pt>
                <c:pt idx="1078">
                  <c:v>185.27000427246091</c:v>
                </c:pt>
                <c:pt idx="1079">
                  <c:v>188.05999755859381</c:v>
                </c:pt>
                <c:pt idx="1080">
                  <c:v>189.25</c:v>
                </c:pt>
                <c:pt idx="1081">
                  <c:v>189.5899963378906</c:v>
                </c:pt>
                <c:pt idx="1082">
                  <c:v>193.9700012207031</c:v>
                </c:pt>
                <c:pt idx="1083">
                  <c:v>192.46000671386719</c:v>
                </c:pt>
                <c:pt idx="1084">
                  <c:v>191.33000183105469</c:v>
                </c:pt>
                <c:pt idx="1085">
                  <c:v>191.80999755859381</c:v>
                </c:pt>
                <c:pt idx="1086">
                  <c:v>190.67999267578119</c:v>
                </c:pt>
                <c:pt idx="1087">
                  <c:v>188.61000061035159</c:v>
                </c:pt>
                <c:pt idx="1088">
                  <c:v>188.08000183105469</c:v>
                </c:pt>
                <c:pt idx="1089">
                  <c:v>189.77000427246091</c:v>
                </c:pt>
                <c:pt idx="1090">
                  <c:v>190.53999328613281</c:v>
                </c:pt>
                <c:pt idx="1091">
                  <c:v>190.69000244140619</c:v>
                </c:pt>
                <c:pt idx="1092">
                  <c:v>193.99000549316409</c:v>
                </c:pt>
                <c:pt idx="1093">
                  <c:v>193.72999572753909</c:v>
                </c:pt>
                <c:pt idx="1094">
                  <c:v>195.1000061035156</c:v>
                </c:pt>
                <c:pt idx="1095">
                  <c:v>193.1300048828125</c:v>
                </c:pt>
                <c:pt idx="1096">
                  <c:v>191.94000244140619</c:v>
                </c:pt>
                <c:pt idx="1097">
                  <c:v>192.75</c:v>
                </c:pt>
                <c:pt idx="1098">
                  <c:v>193.6199951171875</c:v>
                </c:pt>
                <c:pt idx="1099">
                  <c:v>194.5</c:v>
                </c:pt>
                <c:pt idx="1100">
                  <c:v>193.2200012207031</c:v>
                </c:pt>
                <c:pt idx="1101">
                  <c:v>195.83000183105469</c:v>
                </c:pt>
                <c:pt idx="1102">
                  <c:v>196.44999694824219</c:v>
                </c:pt>
                <c:pt idx="1103">
                  <c:v>195.61000061035159</c:v>
                </c:pt>
                <c:pt idx="1104">
                  <c:v>192.58000183105469</c:v>
                </c:pt>
                <c:pt idx="1105">
                  <c:v>191.16999816894531</c:v>
                </c:pt>
                <c:pt idx="1106">
                  <c:v>181.99000549316409</c:v>
                </c:pt>
                <c:pt idx="1107">
                  <c:v>178.8500061035156</c:v>
                </c:pt>
                <c:pt idx="1108">
                  <c:v>179.80000305175781</c:v>
                </c:pt>
                <c:pt idx="1109">
                  <c:v>178.19000244140619</c:v>
                </c:pt>
                <c:pt idx="1110">
                  <c:v>177.9700012207031</c:v>
                </c:pt>
                <c:pt idx="1111">
                  <c:v>177.78999328613281</c:v>
                </c:pt>
                <c:pt idx="1112">
                  <c:v>179.46000671386719</c:v>
                </c:pt>
                <c:pt idx="1113">
                  <c:v>177.44999694824219</c:v>
                </c:pt>
                <c:pt idx="1114">
                  <c:v>176.57000732421881</c:v>
                </c:pt>
                <c:pt idx="1115">
                  <c:v>174</c:v>
                </c:pt>
                <c:pt idx="1116">
                  <c:v>174.49000549316409</c:v>
                </c:pt>
                <c:pt idx="1117">
                  <c:v>175.8399963378906</c:v>
                </c:pt>
                <c:pt idx="1118">
                  <c:v>177.22999572753909</c:v>
                </c:pt>
                <c:pt idx="1119">
                  <c:v>181.1199951171875</c:v>
                </c:pt>
                <c:pt idx="1120">
                  <c:v>176.3800048828125</c:v>
                </c:pt>
                <c:pt idx="1121">
                  <c:v>178.61000061035159</c:v>
                </c:pt>
                <c:pt idx="1122">
                  <c:v>180.19000244140619</c:v>
                </c:pt>
                <c:pt idx="1123">
                  <c:v>184.1199951171875</c:v>
                </c:pt>
                <c:pt idx="1124">
                  <c:v>187.6499938964844</c:v>
                </c:pt>
                <c:pt idx="1125">
                  <c:v>187.8699951171875</c:v>
                </c:pt>
                <c:pt idx="1126">
                  <c:v>189.46000671386719</c:v>
                </c:pt>
                <c:pt idx="1127">
                  <c:v>189.69999694824219</c:v>
                </c:pt>
                <c:pt idx="1128">
                  <c:v>182.9100036621094</c:v>
                </c:pt>
                <c:pt idx="1129">
                  <c:v>177.55999755859381</c:v>
                </c:pt>
                <c:pt idx="1130">
                  <c:v>178.17999267578119</c:v>
                </c:pt>
                <c:pt idx="1131">
                  <c:v>179.36000061035159</c:v>
                </c:pt>
                <c:pt idx="1132">
                  <c:v>176.30000305175781</c:v>
                </c:pt>
                <c:pt idx="1133">
                  <c:v>174.21000671386719</c:v>
                </c:pt>
                <c:pt idx="1134">
                  <c:v>175.74000549316409</c:v>
                </c:pt>
                <c:pt idx="1135">
                  <c:v>175.00999450683591</c:v>
                </c:pt>
                <c:pt idx="1136">
                  <c:v>177.9700012207031</c:v>
                </c:pt>
                <c:pt idx="1137">
                  <c:v>179.07000732421881</c:v>
                </c:pt>
                <c:pt idx="1138">
                  <c:v>175.49000549316409</c:v>
                </c:pt>
                <c:pt idx="1139">
                  <c:v>173.92999267578119</c:v>
                </c:pt>
                <c:pt idx="1140">
                  <c:v>174.78999328613281</c:v>
                </c:pt>
                <c:pt idx="1141">
                  <c:v>176.08000183105469</c:v>
                </c:pt>
                <c:pt idx="1142">
                  <c:v>171.96000671386719</c:v>
                </c:pt>
                <c:pt idx="1143">
                  <c:v>170.42999267578119</c:v>
                </c:pt>
                <c:pt idx="1144">
                  <c:v>170.69000244140619</c:v>
                </c:pt>
                <c:pt idx="1145">
                  <c:v>171.21000671386719</c:v>
                </c:pt>
                <c:pt idx="1146">
                  <c:v>173.75</c:v>
                </c:pt>
                <c:pt idx="1147">
                  <c:v>172.3999938964844</c:v>
                </c:pt>
                <c:pt idx="1148">
                  <c:v>173.6600036621094</c:v>
                </c:pt>
                <c:pt idx="1149">
                  <c:v>174.9100036621094</c:v>
                </c:pt>
                <c:pt idx="1150">
                  <c:v>177.49000549316409</c:v>
                </c:pt>
                <c:pt idx="1151">
                  <c:v>178.99000549316409</c:v>
                </c:pt>
                <c:pt idx="1152">
                  <c:v>178.38999938964841</c:v>
                </c:pt>
                <c:pt idx="1153">
                  <c:v>179.80000305175781</c:v>
                </c:pt>
                <c:pt idx="1154">
                  <c:v>180.71000671386719</c:v>
                </c:pt>
                <c:pt idx="1155">
                  <c:v>178.8500061035156</c:v>
                </c:pt>
                <c:pt idx="1156">
                  <c:v>178.7200012207031</c:v>
                </c:pt>
                <c:pt idx="1157">
                  <c:v>177.1499938964844</c:v>
                </c:pt>
                <c:pt idx="1158">
                  <c:v>175.8399963378906</c:v>
                </c:pt>
                <c:pt idx="1159">
                  <c:v>175.46000671386719</c:v>
                </c:pt>
                <c:pt idx="1160">
                  <c:v>172.8800048828125</c:v>
                </c:pt>
                <c:pt idx="1161">
                  <c:v>173</c:v>
                </c:pt>
                <c:pt idx="1162">
                  <c:v>173.44000244140619</c:v>
                </c:pt>
                <c:pt idx="1163">
                  <c:v>171.1000061035156</c:v>
                </c:pt>
                <c:pt idx="1164">
                  <c:v>166.88999938964841</c:v>
                </c:pt>
                <c:pt idx="1165">
                  <c:v>168.2200012207031</c:v>
                </c:pt>
                <c:pt idx="1166">
                  <c:v>170.28999328613281</c:v>
                </c:pt>
                <c:pt idx="1167">
                  <c:v>170.77000427246091</c:v>
                </c:pt>
                <c:pt idx="1168">
                  <c:v>173.9700012207031</c:v>
                </c:pt>
                <c:pt idx="1169">
                  <c:v>177.57000732421881</c:v>
                </c:pt>
                <c:pt idx="1170">
                  <c:v>176.6499938964844</c:v>
                </c:pt>
                <c:pt idx="1171">
                  <c:v>179.22999572753909</c:v>
                </c:pt>
                <c:pt idx="1172">
                  <c:v>181.82000732421881</c:v>
                </c:pt>
                <c:pt idx="1173">
                  <c:v>182.88999938964841</c:v>
                </c:pt>
                <c:pt idx="1174">
                  <c:v>182.4100036621094</c:v>
                </c:pt>
                <c:pt idx="1175">
                  <c:v>186.3999938964844</c:v>
                </c:pt>
                <c:pt idx="1176">
                  <c:v>184.80000305175781</c:v>
                </c:pt>
                <c:pt idx="1177">
                  <c:v>187.44000244140619</c:v>
                </c:pt>
                <c:pt idx="1178">
                  <c:v>188.00999450683591</c:v>
                </c:pt>
                <c:pt idx="1179">
                  <c:v>189.71000671386719</c:v>
                </c:pt>
                <c:pt idx="1180">
                  <c:v>189.69000244140619</c:v>
                </c:pt>
                <c:pt idx="1181">
                  <c:v>191.44999694824219</c:v>
                </c:pt>
                <c:pt idx="1182">
                  <c:v>190.63999938964841</c:v>
                </c:pt>
                <c:pt idx="1183">
                  <c:v>191.30999755859381</c:v>
                </c:pt>
                <c:pt idx="1184">
                  <c:v>189.9700012207031</c:v>
                </c:pt>
                <c:pt idx="1185">
                  <c:v>189.78999328613281</c:v>
                </c:pt>
                <c:pt idx="1186">
                  <c:v>190.3999938964844</c:v>
                </c:pt>
                <c:pt idx="1187">
                  <c:v>189.3699951171875</c:v>
                </c:pt>
                <c:pt idx="1188">
                  <c:v>189.94999694824219</c:v>
                </c:pt>
                <c:pt idx="1189">
                  <c:v>191.24000549316409</c:v>
                </c:pt>
                <c:pt idx="1190">
                  <c:v>189.42999267578119</c:v>
                </c:pt>
                <c:pt idx="1191">
                  <c:v>193.41999816894531</c:v>
                </c:pt>
                <c:pt idx="1192">
                  <c:v>192.32000732421881</c:v>
                </c:pt>
                <c:pt idx="1193">
                  <c:v>194.27000427246091</c:v>
                </c:pt>
                <c:pt idx="1194">
                  <c:v>195.71000671386719</c:v>
                </c:pt>
                <c:pt idx="1195">
                  <c:v>193.17999267578119</c:v>
                </c:pt>
                <c:pt idx="1196">
                  <c:v>194.71000671386719</c:v>
                </c:pt>
                <c:pt idx="1197">
                  <c:v>197.96000671386719</c:v>
                </c:pt>
                <c:pt idx="1198">
                  <c:v>198.11000061035159</c:v>
                </c:pt>
                <c:pt idx="1199">
                  <c:v>197.57000732421881</c:v>
                </c:pt>
                <c:pt idx="1200">
                  <c:v>195.88999938964841</c:v>
                </c:pt>
                <c:pt idx="1201">
                  <c:v>196.94000244140619</c:v>
                </c:pt>
                <c:pt idx="1202">
                  <c:v>194.83000183105469</c:v>
                </c:pt>
                <c:pt idx="1203">
                  <c:v>194.67999267578119</c:v>
                </c:pt>
                <c:pt idx="1204">
                  <c:v>193.6000061035156</c:v>
                </c:pt>
                <c:pt idx="1205">
                  <c:v>193.05000305175781</c:v>
                </c:pt>
                <c:pt idx="1206">
                  <c:v>193.1499938964844</c:v>
                </c:pt>
                <c:pt idx="1207">
                  <c:v>193.58000183105469</c:v>
                </c:pt>
                <c:pt idx="1208">
                  <c:v>192.5299987792969</c:v>
                </c:pt>
                <c:pt idx="1209">
                  <c:v>185.63999938964841</c:v>
                </c:pt>
                <c:pt idx="1210">
                  <c:v>184.25</c:v>
                </c:pt>
                <c:pt idx="1211">
                  <c:v>181.9100036621094</c:v>
                </c:pt>
                <c:pt idx="1212">
                  <c:v>181.17999267578119</c:v>
                </c:pt>
                <c:pt idx="1213">
                  <c:v>185.55999755859381</c:v>
                </c:pt>
                <c:pt idx="1214">
                  <c:v>185.13999938964841</c:v>
                </c:pt>
                <c:pt idx="1215">
                  <c:v>186.19000244140619</c:v>
                </c:pt>
                <c:pt idx="1216">
                  <c:v>185.5899963378906</c:v>
                </c:pt>
                <c:pt idx="1217">
                  <c:v>185.91999816894531</c:v>
                </c:pt>
                <c:pt idx="1218">
                  <c:v>183.6300048828125</c:v>
                </c:pt>
                <c:pt idx="1219">
                  <c:v>182.67999267578119</c:v>
                </c:pt>
                <c:pt idx="1220">
                  <c:v>188.6300048828125</c:v>
                </c:pt>
                <c:pt idx="1221">
                  <c:v>191.55999755859381</c:v>
                </c:pt>
                <c:pt idx="1222">
                  <c:v>193.88999938964841</c:v>
                </c:pt>
                <c:pt idx="1223">
                  <c:v>195.17999267578119</c:v>
                </c:pt>
                <c:pt idx="1224">
                  <c:v>194.5</c:v>
                </c:pt>
                <c:pt idx="1225">
                  <c:v>194.16999816894531</c:v>
                </c:pt>
                <c:pt idx="1226">
                  <c:v>192.41999816894531</c:v>
                </c:pt>
                <c:pt idx="1227">
                  <c:v>191.72999572753909</c:v>
                </c:pt>
                <c:pt idx="1228">
                  <c:v>188.03999328613281</c:v>
                </c:pt>
                <c:pt idx="1229">
                  <c:v>184.3999938964844</c:v>
                </c:pt>
                <c:pt idx="1230">
                  <c:v>186.86000061035159</c:v>
                </c:pt>
                <c:pt idx="1231">
                  <c:v>185.8500061035156</c:v>
                </c:pt>
                <c:pt idx="1232">
                  <c:v>187.67999267578119</c:v>
                </c:pt>
                <c:pt idx="1233">
                  <c:v>189.30000305175781</c:v>
                </c:pt>
                <c:pt idx="1234">
                  <c:v>189.4100036621094</c:v>
                </c:pt>
                <c:pt idx="1235">
                  <c:v>188.32000732421881</c:v>
                </c:pt>
                <c:pt idx="1236">
                  <c:v>188.8500061035156</c:v>
                </c:pt>
                <c:pt idx="1237">
                  <c:v>187.1499938964844</c:v>
                </c:pt>
                <c:pt idx="1238">
                  <c:v>185.03999328613281</c:v>
                </c:pt>
                <c:pt idx="1239">
                  <c:v>184.1499938964844</c:v>
                </c:pt>
                <c:pt idx="1240">
                  <c:v>183.86000061035159</c:v>
                </c:pt>
                <c:pt idx="1241">
                  <c:v>182.30999755859381</c:v>
                </c:pt>
                <c:pt idx="1242">
                  <c:v>181.55999755859381</c:v>
                </c:pt>
                <c:pt idx="1243">
                  <c:v>182.32000732421881</c:v>
                </c:pt>
                <c:pt idx="1244">
                  <c:v>184.3699951171875</c:v>
                </c:pt>
                <c:pt idx="1245">
                  <c:v>182.52000427246091</c:v>
                </c:pt>
                <c:pt idx="1246">
                  <c:v>181.1600036621094</c:v>
                </c:pt>
                <c:pt idx="1247">
                  <c:v>182.6300048828125</c:v>
                </c:pt>
                <c:pt idx="1248">
                  <c:v>181.41999816894531</c:v>
                </c:pt>
                <c:pt idx="1249">
                  <c:v>180.75</c:v>
                </c:pt>
                <c:pt idx="1250">
                  <c:v>179.6600036621094</c:v>
                </c:pt>
                <c:pt idx="1251">
                  <c:v>175.1000061035156</c:v>
                </c:pt>
                <c:pt idx="1252">
                  <c:v>170.1199951171875</c:v>
                </c:pt>
                <c:pt idx="1253">
                  <c:v>169.1199951171875</c:v>
                </c:pt>
                <c:pt idx="1254">
                  <c:v>169</c:v>
                </c:pt>
                <c:pt idx="1255">
                  <c:v>170.72999572753909</c:v>
                </c:pt>
                <c:pt idx="1256">
                  <c:v>172.75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C-4A09-9F94-EAD706D3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627152"/>
        <c:axId val="981630032"/>
      </c:lineChart>
      <c:dateAx>
        <c:axId val="9816271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30032"/>
        <c:crosses val="autoZero"/>
        <c:auto val="1"/>
        <c:lblOffset val="100"/>
        <c:baseTimeUnit val="days"/>
      </c:dateAx>
      <c:valAx>
        <c:axId val="9816300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241300</xdr:colOff>
      <xdr:row>24</xdr:row>
      <xdr:rowOff>41275</xdr:rowOff>
    </xdr:from>
    <xdr:ext cx="2536825" cy="1076325"/>
    <xdr:pic>
      <xdr:nvPicPr>
        <xdr:cNvPr id="2" name="image1.png" descr="A black and white logo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4300" y="1660525"/>
          <a:ext cx="2536825" cy="1076325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47625</xdr:colOff>
      <xdr:row>3</xdr:row>
      <xdr:rowOff>123826</xdr:rowOff>
    </xdr:from>
    <xdr:to>
      <xdr:col>3</xdr:col>
      <xdr:colOff>809625</xdr:colOff>
      <xdr:row>4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D3B73B7-5D1D-F4D3-2896-F76D1EE95770}"/>
            </a:ext>
          </a:extLst>
        </xdr:cNvPr>
        <xdr:cNvCxnSpPr>
          <a:cxnSpLocks/>
        </xdr:cNvCxnSpPr>
      </xdr:nvCxnSpPr>
      <xdr:spPr>
        <a:xfrm flipH="1">
          <a:off x="2400300" y="609601"/>
          <a:ext cx="76200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126316</xdr:colOff>
      <xdr:row>11</xdr:row>
      <xdr:rowOff>66675</xdr:rowOff>
    </xdr:from>
    <xdr:to>
      <xdr:col>7</xdr:col>
      <xdr:colOff>628649</xdr:colOff>
      <xdr:row>25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D473-0FE6-2221-D879-88CAAAEE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41" y="1847850"/>
          <a:ext cx="4540933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14</xdr:col>
      <xdr:colOff>118315</xdr:colOff>
      <xdr:row>24</xdr:row>
      <xdr:rowOff>138142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7EB87-10AC-A959-C93A-AAF17EF04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152650"/>
          <a:ext cx="4204540" cy="187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409576</xdr:colOff>
      <xdr:row>27</xdr:row>
      <xdr:rowOff>76200</xdr:rowOff>
    </xdr:from>
    <xdr:to>
      <xdr:col>11</xdr:col>
      <xdr:colOff>66676</xdr:colOff>
      <xdr:row>38</xdr:row>
      <xdr:rowOff>131659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0024FC-A8DF-5CDB-6923-7F5BE5AC6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6" y="4448175"/>
          <a:ext cx="4657725" cy="1836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76203</xdr:colOff>
      <xdr:row>142</xdr:row>
      <xdr:rowOff>95216</xdr:rowOff>
    </xdr:from>
    <xdr:ext cx="447672" cy="23862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059442" y="22789564"/>
          <a:ext cx="447672" cy="23862"/>
          <a:chOff x="5126925" y="3770475"/>
          <a:chExt cx="447825" cy="12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>
            <a:endCxn id="4" idx="1"/>
          </xdr:cNvCxnSpPr>
        </xdr:nvCxnSpPr>
        <xdr:spPr>
          <a:xfrm>
            <a:off x="5126925" y="3770475"/>
            <a:ext cx="447825" cy="12025"/>
          </a:xfrm>
          <a:prstGeom prst="straightConnector1">
            <a:avLst/>
          </a:prstGeom>
          <a:noFill/>
          <a:ln w="190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16</xdr:col>
      <xdr:colOff>523875</xdr:colOff>
      <xdr:row>141</xdr:row>
      <xdr:rowOff>9525</xdr:rowOff>
    </xdr:from>
    <xdr:ext cx="10191750" cy="5429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3600" y="21707475"/>
          <a:ext cx="10191750" cy="542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300318</xdr:colOff>
      <xdr:row>76</xdr:row>
      <xdr:rowOff>147358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988CA-B052-482E-A267-965D81BEA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6</xdr:row>
      <xdr:rowOff>23812</xdr:rowOff>
    </xdr:from>
    <xdr:to>
      <xdr:col>7</xdr:col>
      <xdr:colOff>76200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B6B12-AF95-4C39-AFCF-5B9D07EFE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369434</xdr:colOff>
      <xdr:row>1</xdr:row>
      <xdr:rowOff>6800</xdr:rowOff>
    </xdr:from>
    <xdr:to>
      <xdr:col>12</xdr:col>
      <xdr:colOff>61913</xdr:colOff>
      <xdr:row>341</xdr:row>
      <xdr:rowOff>63951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7CA6C-3F8D-0305-3D6F-F658636F4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57150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EDBE4-FEC8-4C16-ADB2-86939B15E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conomist.com/special-report/2023/03/06/taiwans-dominance-of-the-chip-industry-makes-it-more-important" TargetMode="External"/><Relationship Id="rId1" Type="http://schemas.openxmlformats.org/officeDocument/2006/relationships/hyperlink" Target="https://www.semi.org/en/news-media-press-releases/semi-press-releases/global-semiconductor-capacity-projected-to-reach-record-high-30-million-wafers-per-month-in-2024-semi-reports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showGridLines="0" workbookViewId="0">
      <selection activeCell="H2" sqref="H2"/>
    </sheetView>
  </sheetViews>
  <sheetFormatPr defaultColWidth="12.42578125" defaultRowHeight="15" customHeight="1" x14ac:dyDescent="0.2"/>
  <cols>
    <col min="1" max="1" width="3.42578125" bestFit="1" customWidth="1"/>
    <col min="2" max="2" width="24.7109375" bestFit="1" customWidth="1"/>
    <col min="3" max="3" width="7.140625" bestFit="1" customWidth="1"/>
    <col min="4" max="6" width="13.42578125" customWidth="1"/>
    <col min="7" max="12" width="10.7109375" customWidth="1"/>
    <col min="13" max="13" width="1.7109375" customWidth="1"/>
    <col min="14" max="14" width="23.140625" customWidth="1"/>
    <col min="15" max="19" width="10.28515625" bestFit="1" customWidth="1"/>
    <col min="20" max="20" width="11.28515625" bestFit="1" customWidth="1"/>
    <col min="21" max="26" width="8.42578125" customWidth="1"/>
  </cols>
  <sheetData>
    <row r="1" spans="1:15" ht="12.75" customHeight="1" x14ac:dyDescent="0.2">
      <c r="A1" s="176" t="s">
        <v>275</v>
      </c>
      <c r="B1" s="176" t="s">
        <v>56</v>
      </c>
      <c r="C1" s="176"/>
    </row>
    <row r="2" spans="1:15" ht="12.75" customHeight="1" x14ac:dyDescent="0.2"/>
    <row r="3" spans="1:15" ht="12.75" customHeight="1" x14ac:dyDescent="0.2">
      <c r="B3" s="238" t="s">
        <v>14</v>
      </c>
      <c r="C3" s="239"/>
      <c r="D3" s="250"/>
      <c r="E3" s="250"/>
      <c r="F3" s="250"/>
      <c r="G3" s="250"/>
      <c r="H3" s="250"/>
      <c r="I3" s="250"/>
      <c r="J3" s="250"/>
      <c r="K3" s="250"/>
      <c r="L3" s="250"/>
    </row>
    <row r="4" spans="1:15" ht="12.75" customHeight="1" x14ac:dyDescent="0.2">
      <c r="B4" s="240" t="s">
        <v>4907</v>
      </c>
      <c r="C4" s="243">
        <v>8</v>
      </c>
    </row>
    <row r="5" spans="1:15" ht="12.75" customHeight="1" x14ac:dyDescent="0.2">
      <c r="B5" s="241" t="s">
        <v>4905</v>
      </c>
      <c r="C5" s="244">
        <v>0</v>
      </c>
    </row>
    <row r="6" spans="1:15" ht="12.75" customHeight="1" x14ac:dyDescent="0.2">
      <c r="B6" s="242" t="s">
        <v>4906</v>
      </c>
      <c r="C6" s="244">
        <v>0.11</v>
      </c>
    </row>
    <row r="7" spans="1:15" ht="12.75" customHeight="1" x14ac:dyDescent="0.2">
      <c r="B7" s="1" t="s">
        <v>4908</v>
      </c>
    </row>
    <row r="8" spans="1:15" ht="12.75" customHeight="1" x14ac:dyDescent="0.2">
      <c r="B8" s="253" t="s">
        <v>58</v>
      </c>
      <c r="C8" s="251">
        <v>0</v>
      </c>
      <c r="D8" s="251">
        <v>0</v>
      </c>
      <c r="E8" s="251">
        <v>0</v>
      </c>
      <c r="F8" s="251">
        <v>0</v>
      </c>
      <c r="G8" s="251">
        <v>0</v>
      </c>
      <c r="H8" s="251">
        <v>0</v>
      </c>
      <c r="I8" s="251">
        <v>0</v>
      </c>
      <c r="J8" s="18" t="s">
        <v>4900</v>
      </c>
    </row>
    <row r="9" spans="1:15" ht="12.75" customHeight="1" x14ac:dyDescent="0.2">
      <c r="B9" s="253" t="s">
        <v>59</v>
      </c>
      <c r="C9" s="251">
        <v>0.02</v>
      </c>
      <c r="D9" s="251">
        <f t="shared" ref="D9:I10" si="0">+C9</f>
        <v>0.02</v>
      </c>
      <c r="E9" s="251">
        <f t="shared" si="0"/>
        <v>0.02</v>
      </c>
      <c r="F9" s="251">
        <f t="shared" si="0"/>
        <v>0.02</v>
      </c>
      <c r="G9" s="251">
        <f t="shared" si="0"/>
        <v>0.02</v>
      </c>
      <c r="H9" s="251">
        <f t="shared" si="0"/>
        <v>0.02</v>
      </c>
      <c r="I9" s="251">
        <f t="shared" si="0"/>
        <v>0.02</v>
      </c>
      <c r="J9" s="18" t="s">
        <v>266</v>
      </c>
    </row>
    <row r="10" spans="1:15" ht="12.75" customHeight="1" x14ac:dyDescent="0.2">
      <c r="B10" s="253" t="s">
        <v>60</v>
      </c>
      <c r="C10" s="251">
        <v>0.02</v>
      </c>
      <c r="D10" s="251">
        <f t="shared" si="0"/>
        <v>0.02</v>
      </c>
      <c r="E10" s="251">
        <f t="shared" si="0"/>
        <v>0.02</v>
      </c>
      <c r="F10" s="251">
        <f t="shared" si="0"/>
        <v>0.02</v>
      </c>
      <c r="G10" s="251">
        <f t="shared" si="0"/>
        <v>0.02</v>
      </c>
      <c r="H10" s="251">
        <f t="shared" si="0"/>
        <v>0.02</v>
      </c>
      <c r="I10" s="251">
        <f t="shared" si="0"/>
        <v>0.02</v>
      </c>
      <c r="J10" s="18" t="s">
        <v>267</v>
      </c>
    </row>
    <row r="11" spans="1:15" ht="12.75" customHeight="1" x14ac:dyDescent="0.2">
      <c r="B11" s="253" t="s">
        <v>61</v>
      </c>
      <c r="C11" s="251">
        <v>0.08</v>
      </c>
      <c r="D11" s="251">
        <v>0.02</v>
      </c>
      <c r="E11" s="251">
        <v>0.02</v>
      </c>
      <c r="F11" s="251">
        <v>0.02</v>
      </c>
      <c r="G11" s="251">
        <v>0.02</v>
      </c>
      <c r="H11" s="251">
        <v>0.02</v>
      </c>
      <c r="I11" s="251">
        <v>0.02</v>
      </c>
      <c r="J11" s="18" t="s">
        <v>268</v>
      </c>
    </row>
    <row r="12" spans="1:15" ht="12.75" customHeight="1" x14ac:dyDescent="0.2">
      <c r="B12" s="253" t="s">
        <v>62</v>
      </c>
      <c r="C12" s="251">
        <v>0.15</v>
      </c>
      <c r="D12" s="252">
        <f t="shared" ref="D12:I12" si="1">C12</f>
        <v>0.15</v>
      </c>
      <c r="E12" s="252">
        <f t="shared" si="1"/>
        <v>0.15</v>
      </c>
      <c r="F12" s="252">
        <f t="shared" si="1"/>
        <v>0.15</v>
      </c>
      <c r="G12" s="252">
        <f t="shared" si="1"/>
        <v>0.15</v>
      </c>
      <c r="H12" s="252">
        <f t="shared" si="1"/>
        <v>0.15</v>
      </c>
      <c r="I12" s="252">
        <f t="shared" si="1"/>
        <v>0.15</v>
      </c>
      <c r="J12" s="18" t="s">
        <v>269</v>
      </c>
    </row>
    <row r="13" spans="1:15" ht="12.75" customHeight="1" x14ac:dyDescent="0.2">
      <c r="B13" s="253" t="s">
        <v>63</v>
      </c>
      <c r="C13" s="251">
        <v>1</v>
      </c>
      <c r="D13" s="251">
        <v>1</v>
      </c>
      <c r="E13" s="251">
        <v>1</v>
      </c>
      <c r="F13" s="251">
        <v>0.05</v>
      </c>
      <c r="G13" s="251">
        <v>0.03</v>
      </c>
      <c r="H13" s="251">
        <v>0.03</v>
      </c>
      <c r="I13" s="251">
        <v>0.03</v>
      </c>
      <c r="J13" s="18" t="s">
        <v>4901</v>
      </c>
    </row>
    <row r="14" spans="1:15" ht="12.75" customHeight="1" x14ac:dyDescent="0.2"/>
    <row r="15" spans="1:15" ht="12.75" customHeight="1" x14ac:dyDescent="0.2"/>
    <row r="16" spans="1:15" ht="12.75" customHeight="1" x14ac:dyDescent="0.2">
      <c r="B16" s="136" t="s">
        <v>236</v>
      </c>
      <c r="C16" s="136"/>
      <c r="D16" s="136"/>
      <c r="E16" s="135"/>
      <c r="F16" s="134"/>
      <c r="G16" s="134"/>
      <c r="H16" s="134"/>
      <c r="I16" s="134"/>
      <c r="J16" s="134"/>
      <c r="K16" s="134"/>
      <c r="L16" s="134"/>
      <c r="N16" s="1" t="s">
        <v>1</v>
      </c>
      <c r="O16" s="217" t="str">
        <f>+IF(O18&gt;O17, "OUTPERFORM", "NEGATIVE AUM")</f>
        <v>OUTPERFORM</v>
      </c>
    </row>
    <row r="17" spans="2:24" ht="12.75" customHeight="1" x14ac:dyDescent="0.2">
      <c r="B17" s="133" t="s">
        <v>235</v>
      </c>
      <c r="C17" s="133"/>
      <c r="D17" s="133"/>
      <c r="E17" s="132"/>
      <c r="F17" s="131"/>
      <c r="G17" s="177">
        <v>2023</v>
      </c>
      <c r="H17" s="130">
        <f>+G17+1</f>
        <v>2024</v>
      </c>
      <c r="I17" s="130">
        <f>+H17+1</f>
        <v>2025</v>
      </c>
      <c r="J17" s="130">
        <f>+I17+1</f>
        <v>2026</v>
      </c>
      <c r="K17" s="130">
        <f>+J17+1</f>
        <v>2027</v>
      </c>
      <c r="L17" s="130">
        <f>+K17+1</f>
        <v>2028</v>
      </c>
      <c r="N17" s="1" t="s">
        <v>2</v>
      </c>
      <c r="O17" s="236">
        <v>44.51</v>
      </c>
    </row>
    <row r="18" spans="2:24" ht="12.75" customHeight="1" x14ac:dyDescent="0.2">
      <c r="B18" s="116"/>
      <c r="C18" s="116"/>
      <c r="D18" s="116"/>
      <c r="E18" s="115"/>
      <c r="F18" s="118"/>
      <c r="G18" s="129"/>
      <c r="H18" s="118"/>
      <c r="I18" s="118"/>
      <c r="J18" s="118"/>
      <c r="K18" s="118"/>
      <c r="L18" s="118"/>
      <c r="N18" s="1" t="s">
        <v>5</v>
      </c>
      <c r="O18" s="236">
        <f>+L36</f>
        <v>106.01980614177657</v>
      </c>
    </row>
    <row r="19" spans="2:24" ht="12.75" customHeight="1" x14ac:dyDescent="0.2">
      <c r="B19" s="112" t="s">
        <v>234</v>
      </c>
      <c r="C19" s="112"/>
      <c r="D19" s="112"/>
      <c r="E19" s="107"/>
      <c r="F19" s="109"/>
      <c r="G19" s="138">
        <f>'Financial Statement'!$I$71</f>
        <v>54228</v>
      </c>
      <c r="H19" s="127">
        <f>+'Financial Statement'!J71</f>
        <v>57618.22</v>
      </c>
      <c r="I19" s="127">
        <f>+'Financial Statement'!K71</f>
        <v>58097.544399999999</v>
      </c>
      <c r="J19" s="127">
        <f>+'Financial Statement'!L71</f>
        <v>58586.455287999997</v>
      </c>
      <c r="K19" s="127">
        <f>+'Financial Statement'!M71</f>
        <v>59085.144393759998</v>
      </c>
      <c r="L19" s="127">
        <f>+'Financial Statement'!N71</f>
        <v>62364.178682052021</v>
      </c>
      <c r="N19" s="1" t="s">
        <v>7</v>
      </c>
      <c r="O19" s="236">
        <v>45.5</v>
      </c>
    </row>
    <row r="20" spans="2:24" ht="12.75" customHeight="1" x14ac:dyDescent="0.2">
      <c r="B20" s="125" t="s">
        <v>233</v>
      </c>
      <c r="C20" s="125"/>
      <c r="G20" s="128"/>
      <c r="H20" s="124">
        <f>+H19/G19-1</f>
        <v>6.2517887438223729E-2</v>
      </c>
      <c r="I20" s="124">
        <f t="shared" ref="I20:L20" si="2">+I19/H19-1</f>
        <v>8.3189727138395231E-3</v>
      </c>
      <c r="J20" s="124">
        <f t="shared" si="2"/>
        <v>8.4153451415065472E-3</v>
      </c>
      <c r="K20" s="124">
        <f t="shared" si="2"/>
        <v>8.5120204543616129E-3</v>
      </c>
      <c r="L20" s="124">
        <f t="shared" si="2"/>
        <v>5.5496763559374829E-2</v>
      </c>
      <c r="N20" s="1" t="s">
        <v>8</v>
      </c>
      <c r="O20" s="7">
        <v>188190</v>
      </c>
    </row>
    <row r="21" spans="2:24" ht="12.75" customHeight="1" x14ac:dyDescent="0.2">
      <c r="B21" s="112" t="s">
        <v>3</v>
      </c>
      <c r="C21" s="112"/>
      <c r="D21" s="112"/>
      <c r="E21" s="107"/>
      <c r="F21" s="109"/>
      <c r="G21" s="179">
        <f t="shared" ref="G21:L21" si="3">+G22*G19</f>
        <v>93</v>
      </c>
      <c r="H21" s="180">
        <f>+H22*H19</f>
        <v>23047.288</v>
      </c>
      <c r="I21" s="180">
        <f t="shared" si="3"/>
        <v>23239.017760000002</v>
      </c>
      <c r="J21" s="180">
        <f t="shared" si="3"/>
        <v>23434.582115199999</v>
      </c>
      <c r="K21" s="180">
        <f t="shared" si="3"/>
        <v>23634.057757504001</v>
      </c>
      <c r="L21" s="180">
        <f t="shared" si="3"/>
        <v>24945.67147282081</v>
      </c>
      <c r="N21" s="5" t="s">
        <v>9</v>
      </c>
      <c r="O21" s="8">
        <f>+O20+('Financial Statement'!I140+'Financial Statement'!I142+'Financial Statement'!I145)-'Financial Statement'!I163</f>
        <v>258653</v>
      </c>
    </row>
    <row r="22" spans="2:24" ht="12.75" customHeight="1" x14ac:dyDescent="0.2">
      <c r="B22" s="125" t="s">
        <v>232</v>
      </c>
      <c r="C22" s="125"/>
      <c r="D22" s="125"/>
      <c r="E22" s="107"/>
      <c r="F22" s="109"/>
      <c r="G22" s="126">
        <f>+'Financial Statement'!I81/'Financial Statement'!I71</f>
        <v>1.714981190528878E-3</v>
      </c>
      <c r="H22" s="140">
        <v>0.4</v>
      </c>
      <c r="I22" s="140">
        <f>+H22</f>
        <v>0.4</v>
      </c>
      <c r="J22" s="140">
        <f>+I22</f>
        <v>0.4</v>
      </c>
      <c r="K22" s="140">
        <f>+J22</f>
        <v>0.4</v>
      </c>
      <c r="L22" s="140">
        <f>+K22</f>
        <v>0.4</v>
      </c>
      <c r="N22" s="9" t="s">
        <v>10</v>
      </c>
    </row>
    <row r="23" spans="2:24" ht="12.75" customHeight="1" x14ac:dyDescent="0.2">
      <c r="B23" s="112" t="s">
        <v>231</v>
      </c>
      <c r="C23" s="112"/>
      <c r="D23" s="112"/>
      <c r="E23" s="107"/>
      <c r="F23" s="191"/>
      <c r="G23" s="179">
        <f>-'Financial Statement'!I88</f>
        <v>913</v>
      </c>
      <c r="H23" s="180">
        <f>+-'Financial Statement'!J88</f>
        <v>0</v>
      </c>
      <c r="I23" s="180">
        <f>+-'Financial Statement'!K88</f>
        <v>0</v>
      </c>
      <c r="J23" s="180">
        <f>+-'Financial Statement'!L88</f>
        <v>0</v>
      </c>
      <c r="K23" s="180">
        <f>+-'Financial Statement'!M88</f>
        <v>0</v>
      </c>
      <c r="L23" s="180">
        <f>+-'Financial Statement'!N88</f>
        <v>0</v>
      </c>
    </row>
    <row r="24" spans="2:24" ht="12.75" customHeight="1" x14ac:dyDescent="0.2">
      <c r="B24" s="123" t="s">
        <v>230</v>
      </c>
      <c r="C24" s="123"/>
      <c r="D24" s="123"/>
      <c r="E24" s="122"/>
      <c r="F24" s="190"/>
      <c r="G24" s="181">
        <f t="shared" ref="G24:L24" si="4">+G21+G23</f>
        <v>1006</v>
      </c>
      <c r="H24" s="182">
        <f t="shared" si="4"/>
        <v>23047.288</v>
      </c>
      <c r="I24" s="182">
        <f t="shared" si="4"/>
        <v>23239.017760000002</v>
      </c>
      <c r="J24" s="182">
        <f t="shared" si="4"/>
        <v>23434.582115199999</v>
      </c>
      <c r="K24" s="182">
        <f t="shared" si="4"/>
        <v>23634.057757504001</v>
      </c>
      <c r="L24" s="182">
        <f t="shared" si="4"/>
        <v>24945.67147282081</v>
      </c>
    </row>
    <row r="25" spans="2:24" ht="12.75" customHeight="1" x14ac:dyDescent="0.2">
      <c r="B25" s="183" t="s">
        <v>229</v>
      </c>
      <c r="C25" s="183"/>
      <c r="D25" s="183"/>
      <c r="E25" s="184"/>
      <c r="F25" s="185"/>
      <c r="G25" s="186">
        <f t="shared" ref="G25:L25" si="5">+G24/G19</f>
        <v>1.8551301910452164E-2</v>
      </c>
      <c r="H25" s="187">
        <f t="shared" si="5"/>
        <v>0.4</v>
      </c>
      <c r="I25" s="187">
        <f t="shared" si="5"/>
        <v>0.40000000000000008</v>
      </c>
      <c r="J25" s="187">
        <f t="shared" si="5"/>
        <v>0.4</v>
      </c>
      <c r="K25" s="187">
        <f t="shared" si="5"/>
        <v>0.4</v>
      </c>
      <c r="L25" s="187">
        <f t="shared" si="5"/>
        <v>0.4</v>
      </c>
    </row>
    <row r="26" spans="2:24" ht="12.75" customHeight="1" x14ac:dyDescent="0.2">
      <c r="B26" s="112" t="s">
        <v>228</v>
      </c>
      <c r="C26" s="112"/>
      <c r="D26" s="112"/>
      <c r="G26" s="179">
        <f>+'Financial Statement'!I167+'Financial Statement'!I171</f>
        <v>9602</v>
      </c>
      <c r="H26" s="180">
        <f>+'Financial Statement'!J167</f>
        <v>11065.75</v>
      </c>
      <c r="I26" s="180">
        <f>+'Financial Statement'!K167</f>
        <v>17503.25</v>
      </c>
      <c r="J26" s="180">
        <f>+'Financial Statement'!L167</f>
        <v>27159.5</v>
      </c>
      <c r="K26" s="180">
        <f>+'Financial Statement'!M167</f>
        <v>40034.5</v>
      </c>
      <c r="L26" s="180">
        <f>+'Financial Statement'!N167</f>
        <v>56128.25</v>
      </c>
    </row>
    <row r="27" spans="2:24" ht="12.75" customHeight="1" x14ac:dyDescent="0.2">
      <c r="B27" s="183" t="s">
        <v>248</v>
      </c>
      <c r="C27" s="188"/>
      <c r="D27" s="188"/>
      <c r="G27" s="189"/>
      <c r="H27" s="180">
        <f>+'Financial Statement'!J168</f>
        <v>3218.75</v>
      </c>
      <c r="I27" s="180">
        <f>+'Financial Statement'!K168</f>
        <v>6437.5</v>
      </c>
      <c r="J27" s="180">
        <f>+'Financial Statement'!L168</f>
        <v>9656.25</v>
      </c>
      <c r="K27" s="180">
        <f>+'Financial Statement'!M168</f>
        <v>12875</v>
      </c>
      <c r="L27" s="180">
        <f>+'Financial Statement'!N168</f>
        <v>16093.75</v>
      </c>
    </row>
    <row r="28" spans="2:24" ht="12.75" customHeight="1" x14ac:dyDescent="0.2">
      <c r="B28" s="112" t="s">
        <v>227</v>
      </c>
      <c r="G28" s="255">
        <f>'Financial Statement'!I194</f>
        <v>-24041</v>
      </c>
      <c r="H28" s="256">
        <f>'Financial Statement'!J194</f>
        <v>-20600</v>
      </c>
      <c r="I28" s="256">
        <f>'Financial Statement'!K194</f>
        <v>-20600</v>
      </c>
      <c r="J28" s="256">
        <f>'Financial Statement'!L194</f>
        <v>-20600</v>
      </c>
      <c r="K28" s="256">
        <f>'Financial Statement'!M194</f>
        <v>-20600</v>
      </c>
      <c r="L28" s="256">
        <f>'Financial Statement'!N194</f>
        <v>-20600</v>
      </c>
    </row>
    <row r="29" spans="2:24" ht="12.75" customHeight="1" x14ac:dyDescent="0.2">
      <c r="B29" s="112" t="s">
        <v>226</v>
      </c>
      <c r="C29" s="112"/>
      <c r="D29" s="112"/>
      <c r="E29" s="107"/>
      <c r="F29" s="191"/>
      <c r="G29" s="255">
        <f>'Financial Statement'!I159-'Financial Statement'!H159</f>
        <v>-1811</v>
      </c>
      <c r="H29" s="256">
        <f>'Financial Statement'!J159-'Financial Statement'!I159</f>
        <v>0</v>
      </c>
      <c r="I29" s="256">
        <f>'Financial Statement'!K159-'Financial Statement'!J159</f>
        <v>0</v>
      </c>
      <c r="J29" s="256">
        <f>'Financial Statement'!L159-'Financial Statement'!K159</f>
        <v>0</v>
      </c>
      <c r="K29" s="256">
        <f>'Financial Statement'!M159-'Financial Statement'!L159</f>
        <v>0</v>
      </c>
      <c r="L29" s="256">
        <f>'Financial Statement'!N159-'Financial Statement'!M159</f>
        <v>0</v>
      </c>
    </row>
    <row r="30" spans="2:24" ht="12.75" customHeight="1" x14ac:dyDescent="0.2">
      <c r="B30" s="123" t="s">
        <v>225</v>
      </c>
      <c r="C30" s="123"/>
      <c r="D30" s="123"/>
      <c r="E30" s="122"/>
      <c r="F30" s="190"/>
      <c r="G30" s="181">
        <f>G24+G26+G28+G29</f>
        <v>-15244</v>
      </c>
      <c r="H30" s="182">
        <f t="shared" ref="H30:L30" si="6">H24+H26+H28+H29</f>
        <v>13513.038</v>
      </c>
      <c r="I30" s="182">
        <f t="shared" si="6"/>
        <v>20142.267760000002</v>
      </c>
      <c r="J30" s="182">
        <f t="shared" si="6"/>
        <v>29994.082115199999</v>
      </c>
      <c r="K30" s="182">
        <f t="shared" si="6"/>
        <v>43068.557757504001</v>
      </c>
      <c r="L30" s="182">
        <f t="shared" si="6"/>
        <v>60473.921472820803</v>
      </c>
    </row>
    <row r="31" spans="2:24" ht="12.75" customHeight="1" x14ac:dyDescent="0.2">
      <c r="B31" s="112" t="s">
        <v>224</v>
      </c>
      <c r="C31" s="112"/>
      <c r="D31" s="112"/>
      <c r="G31" s="179"/>
      <c r="H31" s="180">
        <v>0</v>
      </c>
      <c r="I31" s="180">
        <f>H31+1</f>
        <v>1</v>
      </c>
      <c r="J31" s="180">
        <f t="shared" ref="J31:L31" si="7">I31+1</f>
        <v>2</v>
      </c>
      <c r="K31" s="180">
        <f t="shared" si="7"/>
        <v>3</v>
      </c>
      <c r="L31" s="180">
        <f t="shared" si="7"/>
        <v>4</v>
      </c>
    </row>
    <row r="32" spans="2:24" ht="12.75" customHeight="1" x14ac:dyDescent="0.2">
      <c r="B32" s="123" t="s">
        <v>223</v>
      </c>
      <c r="C32" s="123"/>
      <c r="D32" s="123"/>
      <c r="E32" s="122"/>
      <c r="F32" s="106"/>
      <c r="G32" s="181"/>
      <c r="H32" s="182">
        <f>+H30/(1+$C$6)^H31</f>
        <v>13513.038</v>
      </c>
      <c r="I32" s="182">
        <f>+I30/(1+$C$6)^I31</f>
        <v>18146.187171171172</v>
      </c>
      <c r="J32" s="182">
        <f>+J30/(1+$C$6)^J31</f>
        <v>24343.869909260608</v>
      </c>
      <c r="K32" s="182">
        <f>+K30/(1+$C$6)^K31</f>
        <v>31491.358237349104</v>
      </c>
      <c r="L32" s="182">
        <f>+L30/(1+$C$6)^L31</f>
        <v>39836.04520215949</v>
      </c>
      <c r="U32" s="213"/>
      <c r="V32" s="213"/>
      <c r="W32" s="213"/>
      <c r="X32" s="213"/>
    </row>
    <row r="33" spans="2:12" ht="12.75" customHeight="1" x14ac:dyDescent="0.2">
      <c r="B33" s="112"/>
      <c r="C33" s="112"/>
      <c r="D33" s="112"/>
      <c r="E33" s="107"/>
      <c r="F33" s="109"/>
      <c r="G33" s="109"/>
      <c r="H33" s="109"/>
      <c r="I33" s="109"/>
      <c r="J33" s="109"/>
      <c r="K33" s="109"/>
      <c r="L33" s="109"/>
    </row>
    <row r="34" spans="2:12" ht="12.75" customHeight="1" x14ac:dyDescent="0.2">
      <c r="B34" s="120" t="s">
        <v>222</v>
      </c>
      <c r="C34" s="120"/>
      <c r="D34" s="120"/>
      <c r="E34" s="120"/>
      <c r="F34" s="120"/>
      <c r="G34" s="121"/>
      <c r="H34" s="109"/>
      <c r="I34" s="120" t="s">
        <v>221</v>
      </c>
      <c r="J34" s="119"/>
      <c r="K34" s="119"/>
      <c r="L34" s="119"/>
    </row>
    <row r="35" spans="2:12" ht="12.75" customHeight="1" x14ac:dyDescent="0.2">
      <c r="B35" s="118" t="s">
        <v>220</v>
      </c>
      <c r="C35" s="118"/>
      <c r="D35" s="118"/>
      <c r="E35" s="118"/>
      <c r="F35" s="118"/>
      <c r="G35" s="117">
        <f>+SUM(H32:L32)</f>
        <v>127330.49851994039</v>
      </c>
      <c r="H35" s="109"/>
      <c r="I35" s="116" t="s">
        <v>219</v>
      </c>
      <c r="J35" s="115"/>
      <c r="K35" s="115"/>
      <c r="L35" s="115">
        <v>4222</v>
      </c>
    </row>
    <row r="36" spans="2:12" ht="12.75" customHeight="1" x14ac:dyDescent="0.2">
      <c r="B36" s="112" t="s">
        <v>218</v>
      </c>
      <c r="C36" s="112"/>
      <c r="D36" s="112"/>
      <c r="E36" s="112"/>
      <c r="F36" s="112"/>
      <c r="G36" s="114">
        <v>0.01</v>
      </c>
      <c r="H36" s="109"/>
      <c r="I36" s="112" t="s">
        <v>217</v>
      </c>
      <c r="J36" s="107"/>
      <c r="K36" s="107"/>
      <c r="L36" s="113">
        <f>+G42/L35</f>
        <v>106.01980614177657</v>
      </c>
    </row>
    <row r="37" spans="2:12" ht="12.75" customHeight="1" x14ac:dyDescent="0.2">
      <c r="B37" s="109" t="s">
        <v>216</v>
      </c>
      <c r="C37" s="109"/>
      <c r="D37" s="109"/>
      <c r="E37" s="109"/>
      <c r="F37" s="109"/>
      <c r="G37" s="110">
        <f>+L30*(1+G36)</f>
        <v>61078.660687549011</v>
      </c>
      <c r="H37" s="109"/>
      <c r="I37" s="112" t="s">
        <v>215</v>
      </c>
      <c r="J37" s="107"/>
      <c r="K37" s="107"/>
      <c r="L37" s="111">
        <v>45</v>
      </c>
    </row>
    <row r="38" spans="2:12" ht="12.75" customHeight="1" x14ac:dyDescent="0.2">
      <c r="B38" s="109" t="s">
        <v>214</v>
      </c>
      <c r="C38" s="109"/>
      <c r="D38" s="109"/>
      <c r="E38" s="109"/>
      <c r="F38" s="109"/>
      <c r="G38" s="110">
        <f>+G37/(C6-G36)/(1+C6)</f>
        <v>550258.20439233328</v>
      </c>
      <c r="H38" s="109"/>
      <c r="I38" s="245" t="s">
        <v>247</v>
      </c>
      <c r="J38" s="246"/>
      <c r="K38" s="246"/>
      <c r="L38" s="247">
        <f>+L36/L37-1</f>
        <v>1.3559956920394791</v>
      </c>
    </row>
    <row r="39" spans="2:12" ht="12.75" customHeight="1" x14ac:dyDescent="0.2">
      <c r="B39" s="109" t="s">
        <v>213</v>
      </c>
      <c r="C39" s="109"/>
      <c r="D39" s="109"/>
      <c r="E39" s="109"/>
      <c r="F39" s="109"/>
      <c r="G39" s="110">
        <f>+G38/(1+C6)^L31</f>
        <v>362472.12301064027</v>
      </c>
      <c r="H39" s="104"/>
      <c r="I39" s="104"/>
      <c r="J39" s="104"/>
      <c r="K39" s="104"/>
      <c r="L39" s="104"/>
    </row>
    <row r="40" spans="2:12" ht="12.75" customHeight="1" x14ac:dyDescent="0.2">
      <c r="B40" s="106" t="s">
        <v>212</v>
      </c>
      <c r="C40" s="106"/>
      <c r="D40" s="106"/>
      <c r="E40" s="106"/>
      <c r="F40" s="106"/>
      <c r="G40" s="105">
        <f>+G35+G39</f>
        <v>489802.62153058068</v>
      </c>
    </row>
    <row r="41" spans="2:12" ht="12.75" customHeight="1" x14ac:dyDescent="0.2">
      <c r="B41" s="109" t="s">
        <v>211</v>
      </c>
      <c r="C41" s="109"/>
      <c r="D41" s="109"/>
      <c r="E41" s="109"/>
      <c r="F41" s="109"/>
      <c r="G41" s="108">
        <f>+'Financial Statement'!I142+'Financial Statement'!I132-('Financial Statement'!I113)</f>
        <v>42187</v>
      </c>
      <c r="H41" s="104"/>
      <c r="I41" s="104"/>
      <c r="J41" s="104"/>
      <c r="K41" s="104"/>
      <c r="L41" s="104"/>
    </row>
    <row r="42" spans="2:12" ht="12.75" customHeight="1" x14ac:dyDescent="0.2">
      <c r="B42" s="106" t="s">
        <v>210</v>
      </c>
      <c r="C42" s="106"/>
      <c r="D42" s="106"/>
      <c r="E42" s="106"/>
      <c r="F42" s="106"/>
      <c r="G42" s="105">
        <f>+G40-G41</f>
        <v>447615.62153058068</v>
      </c>
      <c r="H42" s="107"/>
      <c r="I42" s="107"/>
      <c r="J42" s="107"/>
      <c r="K42" s="107"/>
      <c r="L42" s="107"/>
    </row>
    <row r="43" spans="2:12" ht="12.75" customHeight="1" x14ac:dyDescent="0.2"/>
    <row r="44" spans="2:12" ht="12.75" customHeight="1" x14ac:dyDescent="0.2"/>
    <row r="45" spans="2:12" ht="12.75" customHeight="1" x14ac:dyDescent="0.2"/>
    <row r="46" spans="2:12" ht="12.75" customHeight="1" x14ac:dyDescent="0.2"/>
    <row r="47" spans="2:12" ht="12.75" customHeight="1" x14ac:dyDescent="0.2"/>
    <row r="48" spans="2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A1" location="'Financial Statement'!A1" display="FS" xr:uid="{5C2D9C4D-EC45-4586-A3D8-95D5774783E0}"/>
    <hyperlink ref="B1" location="'Debt Schedule'!A1" display="Debt Schedule" xr:uid="{5350A83B-2AD3-4D3A-9E03-40EA701EDB1B}"/>
  </hyperlink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E5D9-30D8-46FE-AC42-DBADEFE5B5AD}">
  <dimension ref="A1:N73"/>
  <sheetViews>
    <sheetView showGridLines="0" zoomScaleNormal="100" workbookViewId="0">
      <selection activeCell="U6" sqref="U6"/>
    </sheetView>
  </sheetViews>
  <sheetFormatPr defaultColWidth="8.85546875" defaultRowHeight="12.75" x14ac:dyDescent="0.2"/>
  <cols>
    <col min="1" max="1" width="4.7109375" bestFit="1" customWidth="1"/>
    <col min="2" max="2" width="7" bestFit="1" customWidth="1"/>
    <col min="3" max="14" width="10.7109375" customWidth="1"/>
  </cols>
  <sheetData>
    <row r="1" spans="1:14" x14ac:dyDescent="0.2">
      <c r="A1" s="176" t="s">
        <v>188</v>
      </c>
    </row>
    <row r="2" spans="1:14" x14ac:dyDescent="0.2">
      <c r="B2" s="166"/>
      <c r="C2" s="257" t="s">
        <v>242</v>
      </c>
      <c r="D2" s="257"/>
      <c r="E2" s="259"/>
      <c r="F2" s="258" t="s">
        <v>243</v>
      </c>
      <c r="G2" s="257"/>
      <c r="H2" s="259"/>
      <c r="I2" s="258" t="s">
        <v>244</v>
      </c>
      <c r="J2" s="257"/>
      <c r="K2" s="259"/>
      <c r="L2" s="257" t="s">
        <v>245</v>
      </c>
      <c r="M2" s="257"/>
      <c r="N2" s="257"/>
    </row>
    <row r="3" spans="1:14" x14ac:dyDescent="0.2">
      <c r="B3" s="142"/>
      <c r="C3" s="147" t="s">
        <v>246</v>
      </c>
      <c r="D3" s="145">
        <v>2023</v>
      </c>
      <c r="E3" s="146">
        <v>2022</v>
      </c>
      <c r="F3" s="148" t="s">
        <v>246</v>
      </c>
      <c r="G3" s="145">
        <v>2023</v>
      </c>
      <c r="H3" s="146">
        <v>2022</v>
      </c>
      <c r="I3" s="148" t="s">
        <v>246</v>
      </c>
      <c r="J3" s="145">
        <v>2023</v>
      </c>
      <c r="K3" s="146">
        <v>2022</v>
      </c>
      <c r="L3" s="147" t="s">
        <v>246</v>
      </c>
      <c r="M3" s="145">
        <v>2023</v>
      </c>
      <c r="N3" s="145">
        <v>2022</v>
      </c>
    </row>
    <row r="4" spans="1:14" x14ac:dyDescent="0.2">
      <c r="B4" s="167" t="s">
        <v>241</v>
      </c>
      <c r="C4" s="168">
        <v>115.37499999999999</v>
      </c>
      <c r="D4" s="168">
        <v>125.26</v>
      </c>
      <c r="E4" s="169">
        <v>8.1826625386996898</v>
      </c>
      <c r="F4" s="170">
        <v>4.1259349413587074</v>
      </c>
      <c r="G4" s="171">
        <v>4.5319309927360774</v>
      </c>
      <c r="H4" s="172">
        <v>1.8124907966637906</v>
      </c>
      <c r="I4" s="170">
        <v>1.8479230987782933</v>
      </c>
      <c r="J4" s="171">
        <v>2.0808148271831692</v>
      </c>
      <c r="K4" s="172">
        <v>1.0864652350202733</v>
      </c>
      <c r="L4" s="173">
        <v>8.6673889490790912E-3</v>
      </c>
      <c r="M4" s="173">
        <v>-7.7611940298507468E-3</v>
      </c>
      <c r="N4" s="173">
        <v>0.1222096102913356</v>
      </c>
    </row>
    <row r="5" spans="1:14" x14ac:dyDescent="0.2">
      <c r="B5" s="141" t="s">
        <v>237</v>
      </c>
      <c r="C5" s="155">
        <v>398.83018867924528</v>
      </c>
      <c r="D5" s="156">
        <v>1285.25</v>
      </c>
      <c r="E5" s="157">
        <v>39.736196319018404</v>
      </c>
      <c r="F5" s="158">
        <v>14.93717030207231</v>
      </c>
      <c r="G5" s="159">
        <v>10.638039506218623</v>
      </c>
      <c r="H5" s="160">
        <v>4.4564266958559662</v>
      </c>
      <c r="I5" s="158">
        <v>6.1116095326701494</v>
      </c>
      <c r="J5" s="159">
        <v>4.3308559214116791</v>
      </c>
      <c r="K5" s="160">
        <v>1.9142906384070988</v>
      </c>
      <c r="L5" s="149">
        <v>2.5073327656353487E-3</v>
      </c>
      <c r="M5" s="150">
        <v>7.4621803134115731E-4</v>
      </c>
      <c r="N5" s="150">
        <v>2.5165971900571252E-2</v>
      </c>
    </row>
    <row r="6" spans="1:14" x14ac:dyDescent="0.2">
      <c r="B6" s="141" t="s">
        <v>238</v>
      </c>
      <c r="C6" s="155">
        <v>1698.5432444165742</v>
      </c>
      <c r="D6" s="156">
        <v>0</v>
      </c>
      <c r="E6" s="157">
        <v>0</v>
      </c>
      <c r="F6" s="158">
        <v>48.546430437372365</v>
      </c>
      <c r="G6" s="156">
        <v>0</v>
      </c>
      <c r="H6" s="157">
        <v>0</v>
      </c>
      <c r="I6" s="158">
        <v>28.937732339118703</v>
      </c>
      <c r="J6" s="156">
        <v>0</v>
      </c>
      <c r="K6" s="157">
        <v>0</v>
      </c>
      <c r="L6" s="149">
        <v>5.8873979410720622E-4</v>
      </c>
      <c r="M6" s="151">
        <v>0</v>
      </c>
      <c r="N6" s="151">
        <v>0</v>
      </c>
    </row>
    <row r="7" spans="1:14" x14ac:dyDescent="0.2">
      <c r="B7" s="141" t="s">
        <v>239</v>
      </c>
      <c r="C7" s="155">
        <v>77.67728415758593</v>
      </c>
      <c r="D7" s="156">
        <v>53.79</v>
      </c>
      <c r="E7" s="157">
        <v>75.399538106235568</v>
      </c>
      <c r="F7" s="158">
        <v>37.782689340468139</v>
      </c>
      <c r="G7" s="159">
        <v>16.77571938668347</v>
      </c>
      <c r="H7" s="160">
        <v>24.910562742028507</v>
      </c>
      <c r="I7" s="158">
        <v>53.128674205407414</v>
      </c>
      <c r="J7" s="159">
        <v>22.585280809405592</v>
      </c>
      <c r="K7" s="160">
        <v>25.74332801075721</v>
      </c>
      <c r="L7" s="149">
        <v>1.2873776559583031E-2</v>
      </c>
      <c r="M7" s="150">
        <v>1.2028458821722885E-2</v>
      </c>
      <c r="N7" s="150">
        <v>1.3262680715510903E-2</v>
      </c>
    </row>
    <row r="8" spans="1:14" x14ac:dyDescent="0.2">
      <c r="B8" s="141" t="s">
        <v>50</v>
      </c>
      <c r="C8" s="155">
        <v>23.242174741569382</v>
      </c>
      <c r="D8" s="156">
        <v>16.510000000000002</v>
      </c>
      <c r="E8" s="157">
        <v>12.3937827455226</v>
      </c>
      <c r="F8" s="158">
        <v>8.669502306961796</v>
      </c>
      <c r="G8" s="156">
        <v>0</v>
      </c>
      <c r="H8" s="160">
        <v>5.0019219739805818</v>
      </c>
      <c r="I8" s="158">
        <v>5.5592673102508128</v>
      </c>
      <c r="J8" s="156">
        <v>0</v>
      </c>
      <c r="K8" s="160">
        <v>4.3790358356494803</v>
      </c>
      <c r="L8" s="149">
        <v>4.3025233702054029E-2</v>
      </c>
      <c r="M8" s="151">
        <v>0</v>
      </c>
      <c r="N8" s="150">
        <v>8.0685616371745886E-2</v>
      </c>
    </row>
    <row r="9" spans="1:14" x14ac:dyDescent="0.2">
      <c r="B9" s="143" t="s">
        <v>240</v>
      </c>
      <c r="C9" s="161">
        <v>21.38377804893582</v>
      </c>
      <c r="D9" s="162">
        <v>26.25</v>
      </c>
      <c r="E9" s="163">
        <v>20.194309356265023</v>
      </c>
      <c r="F9" s="164">
        <v>1.4824757406278497</v>
      </c>
      <c r="G9" s="162">
        <v>0</v>
      </c>
      <c r="H9" s="165">
        <v>1.2089134256653002</v>
      </c>
      <c r="I9" s="164">
        <v>3.5903224672553335</v>
      </c>
      <c r="J9" s="162">
        <v>0</v>
      </c>
      <c r="K9" s="165">
        <v>3.1853653478193458</v>
      </c>
      <c r="L9" s="152">
        <v>4.6764421035026864E-2</v>
      </c>
      <c r="M9" s="153">
        <v>0</v>
      </c>
      <c r="N9" s="154">
        <v>4.9518900713965884E-2</v>
      </c>
    </row>
    <row r="10" spans="1:14" x14ac:dyDescent="0.2">
      <c r="A10" s="208" t="s">
        <v>13</v>
      </c>
      <c r="D10" s="144"/>
    </row>
    <row r="11" spans="1:14" x14ac:dyDescent="0.2">
      <c r="D11" s="144"/>
    </row>
    <row r="12" spans="1:14" x14ac:dyDescent="0.2">
      <c r="D12" s="144"/>
    </row>
    <row r="13" spans="1:14" x14ac:dyDescent="0.2">
      <c r="D13" s="144"/>
    </row>
    <row r="14" spans="1:14" x14ac:dyDescent="0.2">
      <c r="D14" s="144"/>
    </row>
    <row r="15" spans="1:14" x14ac:dyDescent="0.2">
      <c r="D15" s="144"/>
    </row>
    <row r="16" spans="1:14" x14ac:dyDescent="0.2">
      <c r="D16" s="144"/>
    </row>
    <row r="17" spans="4:4" x14ac:dyDescent="0.2">
      <c r="D17" s="144"/>
    </row>
    <row r="18" spans="4:4" x14ac:dyDescent="0.2">
      <c r="D18" s="144"/>
    </row>
    <row r="19" spans="4:4" x14ac:dyDescent="0.2">
      <c r="D19" s="144"/>
    </row>
    <row r="20" spans="4:4" x14ac:dyDescent="0.2">
      <c r="D20" s="144"/>
    </row>
    <row r="21" spans="4:4" x14ac:dyDescent="0.2">
      <c r="D21" s="144"/>
    </row>
    <row r="22" spans="4:4" x14ac:dyDescent="0.2">
      <c r="D22" s="144"/>
    </row>
    <row r="23" spans="4:4" x14ac:dyDescent="0.2">
      <c r="D23" s="144"/>
    </row>
    <row r="24" spans="4:4" x14ac:dyDescent="0.2">
      <c r="D24" s="144"/>
    </row>
    <row r="25" spans="4:4" x14ac:dyDescent="0.2">
      <c r="D25" s="144"/>
    </row>
    <row r="26" spans="4:4" x14ac:dyDescent="0.2">
      <c r="D26" s="144"/>
    </row>
    <row r="27" spans="4:4" x14ac:dyDescent="0.2">
      <c r="D27" s="144"/>
    </row>
    <row r="28" spans="4:4" x14ac:dyDescent="0.2">
      <c r="D28" s="144"/>
    </row>
    <row r="29" spans="4:4" x14ac:dyDescent="0.2">
      <c r="D29" s="144"/>
    </row>
    <row r="30" spans="4:4" x14ac:dyDescent="0.2">
      <c r="D30" s="144"/>
    </row>
    <row r="31" spans="4:4" x14ac:dyDescent="0.2">
      <c r="D31" s="144"/>
    </row>
    <row r="32" spans="4:4" x14ac:dyDescent="0.2">
      <c r="D32" s="144"/>
    </row>
    <row r="33" spans="4:4" x14ac:dyDescent="0.2">
      <c r="D33" s="144"/>
    </row>
    <row r="34" spans="4:4" x14ac:dyDescent="0.2">
      <c r="D34" s="144"/>
    </row>
    <row r="35" spans="4:4" x14ac:dyDescent="0.2">
      <c r="D35" s="144"/>
    </row>
    <row r="36" spans="4:4" x14ac:dyDescent="0.2">
      <c r="D36" s="144"/>
    </row>
    <row r="37" spans="4:4" x14ac:dyDescent="0.2">
      <c r="D37" s="144"/>
    </row>
    <row r="38" spans="4:4" x14ac:dyDescent="0.2">
      <c r="D38" s="144"/>
    </row>
    <row r="39" spans="4:4" x14ac:dyDescent="0.2">
      <c r="D39" s="144"/>
    </row>
    <row r="40" spans="4:4" x14ac:dyDescent="0.2">
      <c r="D40" s="144"/>
    </row>
    <row r="41" spans="4:4" x14ac:dyDescent="0.2">
      <c r="D41" s="144"/>
    </row>
    <row r="42" spans="4:4" x14ac:dyDescent="0.2">
      <c r="D42" s="144"/>
    </row>
    <row r="43" spans="4:4" x14ac:dyDescent="0.2">
      <c r="D43" s="144"/>
    </row>
    <row r="44" spans="4:4" x14ac:dyDescent="0.2">
      <c r="D44" s="144"/>
    </row>
    <row r="45" spans="4:4" x14ac:dyDescent="0.2">
      <c r="D45" s="144"/>
    </row>
    <row r="46" spans="4:4" x14ac:dyDescent="0.2">
      <c r="D46" s="144"/>
    </row>
    <row r="47" spans="4:4" x14ac:dyDescent="0.2">
      <c r="D47" s="144"/>
    </row>
    <row r="48" spans="4:4" x14ac:dyDescent="0.2">
      <c r="D48" s="144"/>
    </row>
    <row r="49" spans="4:4" x14ac:dyDescent="0.2">
      <c r="D49" s="144"/>
    </row>
    <row r="50" spans="4:4" x14ac:dyDescent="0.2">
      <c r="D50" s="144"/>
    </row>
    <row r="51" spans="4:4" x14ac:dyDescent="0.2">
      <c r="D51" s="144"/>
    </row>
    <row r="52" spans="4:4" x14ac:dyDescent="0.2">
      <c r="D52" s="144"/>
    </row>
    <row r="53" spans="4:4" x14ac:dyDescent="0.2">
      <c r="D53" s="144"/>
    </row>
    <row r="54" spans="4:4" x14ac:dyDescent="0.2">
      <c r="D54" s="144"/>
    </row>
    <row r="55" spans="4:4" x14ac:dyDescent="0.2">
      <c r="D55" s="144"/>
    </row>
    <row r="56" spans="4:4" x14ac:dyDescent="0.2">
      <c r="D56" s="144"/>
    </row>
    <row r="57" spans="4:4" x14ac:dyDescent="0.2">
      <c r="D57" s="144"/>
    </row>
    <row r="58" spans="4:4" x14ac:dyDescent="0.2">
      <c r="D58" s="144"/>
    </row>
    <row r="59" spans="4:4" x14ac:dyDescent="0.2">
      <c r="D59" s="144"/>
    </row>
    <row r="60" spans="4:4" x14ac:dyDescent="0.2">
      <c r="D60" s="144"/>
    </row>
    <row r="61" spans="4:4" x14ac:dyDescent="0.2">
      <c r="D61" s="144"/>
    </row>
    <row r="62" spans="4:4" x14ac:dyDescent="0.2">
      <c r="D62" s="144"/>
    </row>
    <row r="63" spans="4:4" x14ac:dyDescent="0.2">
      <c r="D63" s="144"/>
    </row>
    <row r="64" spans="4:4" x14ac:dyDescent="0.2">
      <c r="D64" s="144"/>
    </row>
    <row r="65" spans="4:4" x14ac:dyDescent="0.2">
      <c r="D65" s="144"/>
    </row>
    <row r="66" spans="4:4" x14ac:dyDescent="0.2">
      <c r="D66" s="144"/>
    </row>
    <row r="67" spans="4:4" x14ac:dyDescent="0.2">
      <c r="D67" s="144"/>
    </row>
    <row r="68" spans="4:4" x14ac:dyDescent="0.2">
      <c r="D68" s="144"/>
    </row>
    <row r="69" spans="4:4" x14ac:dyDescent="0.2">
      <c r="D69" s="144"/>
    </row>
    <row r="70" spans="4:4" x14ac:dyDescent="0.2">
      <c r="D70" s="144"/>
    </row>
    <row r="71" spans="4:4" x14ac:dyDescent="0.2">
      <c r="D71" s="144"/>
    </row>
    <row r="72" spans="4:4" x14ac:dyDescent="0.2">
      <c r="D72" s="144"/>
    </row>
    <row r="73" spans="4:4" x14ac:dyDescent="0.2">
      <c r="D73" s="144"/>
    </row>
  </sheetData>
  <mergeCells count="4">
    <mergeCell ref="L2:N2"/>
    <mergeCell ref="I2:K2"/>
    <mergeCell ref="F2:H2"/>
    <mergeCell ref="C2:E2"/>
  </mergeCells>
  <hyperlinks>
    <hyperlink ref="A1" location="DCF!A1" display="DCF" xr:uid="{59CD74CB-EA6D-4D89-B4D1-DEFE3DDF9E7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AH1009"/>
  <sheetViews>
    <sheetView showGridLines="0" tabSelected="1" topLeftCell="B49" zoomScale="115" zoomScaleNormal="115" workbookViewId="0">
      <selection activeCell="N68" activeCellId="1" sqref="G56 N68"/>
    </sheetView>
  </sheetViews>
  <sheetFormatPr defaultColWidth="12.42578125" defaultRowHeight="15" customHeight="1" outlineLevelRow="1" outlineLevelCol="1" x14ac:dyDescent="0.2"/>
  <cols>
    <col min="1" max="1" width="1.7109375" customWidth="1"/>
    <col min="2" max="2" width="66.140625" customWidth="1"/>
    <col min="3" max="3" width="10.7109375" customWidth="1"/>
    <col min="4" max="4" width="11.42578125" hidden="1" customWidth="1" outlineLevel="1"/>
    <col min="5" max="5" width="13.28515625" hidden="1" customWidth="1" outlineLevel="1"/>
    <col min="6" max="9" width="13.28515625" customWidth="1" outlineLevel="1"/>
    <col min="10" max="13" width="13.28515625" customWidth="1"/>
    <col min="14" max="16" width="13.28515625" customWidth="1" outlineLevel="1"/>
    <col min="17" max="18" width="11.42578125" customWidth="1"/>
    <col min="19" max="34" width="8.85546875" customWidth="1"/>
  </cols>
  <sheetData>
    <row r="1" spans="1:34" ht="12.75" customHeight="1" x14ac:dyDescent="0.2">
      <c r="A1" s="11"/>
      <c r="B1" s="12"/>
      <c r="C1" s="12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2.75" customHeight="1" x14ac:dyDescent="0.2">
      <c r="A2" s="12"/>
      <c r="B2" s="174" t="s">
        <v>0</v>
      </c>
      <c r="C2" s="175" t="s">
        <v>12</v>
      </c>
      <c r="D2" s="174">
        <v>2018</v>
      </c>
      <c r="E2" s="174">
        <f t="shared" ref="E2:P2" si="0">D2+1</f>
        <v>2019</v>
      </c>
      <c r="F2" s="174">
        <f>E2+1</f>
        <v>2020</v>
      </c>
      <c r="G2" s="174">
        <f t="shared" si="0"/>
        <v>2021</v>
      </c>
      <c r="H2" s="174">
        <f t="shared" si="0"/>
        <v>2022</v>
      </c>
      <c r="I2" s="174">
        <f t="shared" si="0"/>
        <v>2023</v>
      </c>
      <c r="J2" s="174">
        <f t="shared" si="0"/>
        <v>2024</v>
      </c>
      <c r="K2" s="174">
        <f t="shared" si="0"/>
        <v>2025</v>
      </c>
      <c r="L2" s="174">
        <f t="shared" si="0"/>
        <v>2026</v>
      </c>
      <c r="M2" s="174">
        <f t="shared" si="0"/>
        <v>2027</v>
      </c>
      <c r="N2" s="237">
        <f t="shared" si="0"/>
        <v>2028</v>
      </c>
      <c r="O2" s="237">
        <f t="shared" si="0"/>
        <v>2029</v>
      </c>
      <c r="P2" s="237">
        <f t="shared" si="0"/>
        <v>2030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2.75" customHeight="1" x14ac:dyDescent="0.2">
      <c r="A3" s="12"/>
      <c r="B3" s="15"/>
      <c r="C3" s="16"/>
      <c r="D3" s="15"/>
      <c r="E3" s="15"/>
      <c r="F3" s="15"/>
      <c r="G3" s="15"/>
      <c r="H3" s="15"/>
      <c r="I3" s="15"/>
      <c r="J3" s="17"/>
      <c r="K3" s="15"/>
      <c r="L3" s="15"/>
      <c r="M3" s="15"/>
      <c r="N3" s="15"/>
      <c r="O3" s="15"/>
      <c r="P3" s="15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2.75" customHeight="1" x14ac:dyDescent="0.2">
      <c r="A4" s="18" t="s">
        <v>13</v>
      </c>
      <c r="B4" s="19" t="s">
        <v>14</v>
      </c>
      <c r="C4" s="20"/>
      <c r="D4" s="21"/>
      <c r="E4" s="21"/>
      <c r="F4" s="21"/>
      <c r="G4" s="21"/>
      <c r="H4" s="21"/>
      <c r="I4" s="21"/>
      <c r="J4" s="19"/>
      <c r="K4" s="21"/>
      <c r="L4" s="21"/>
      <c r="M4" s="21"/>
      <c r="N4" s="21"/>
      <c r="O4" s="21"/>
      <c r="P4" s="21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2.75" customHeight="1" x14ac:dyDescent="0.2">
      <c r="A5" s="12"/>
      <c r="B5" s="22" t="s">
        <v>15</v>
      </c>
      <c r="C5" s="23"/>
      <c r="D5" s="12"/>
      <c r="E5" s="12"/>
      <c r="F5" s="12"/>
      <c r="G5" s="12"/>
      <c r="H5" s="12"/>
      <c r="I5" s="12"/>
      <c r="J5" s="1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2.75" customHeight="1" x14ac:dyDescent="0.2">
      <c r="A6" s="12"/>
      <c r="B6" s="24" t="s">
        <v>16</v>
      </c>
      <c r="C6" s="23"/>
      <c r="D6" s="25" t="s">
        <v>17</v>
      </c>
      <c r="E6" s="25" t="s">
        <v>17</v>
      </c>
      <c r="F6" s="25" t="s">
        <v>17</v>
      </c>
      <c r="G6" s="25" t="s">
        <v>18</v>
      </c>
      <c r="H6" s="25" t="s">
        <v>19</v>
      </c>
      <c r="I6" s="25" t="s">
        <v>20</v>
      </c>
      <c r="J6" s="26" t="s">
        <v>21</v>
      </c>
      <c r="K6" s="25" t="s">
        <v>22</v>
      </c>
      <c r="L6" s="25" t="s">
        <v>22</v>
      </c>
      <c r="M6" s="25" t="s">
        <v>23</v>
      </c>
      <c r="N6" s="25" t="s">
        <v>23</v>
      </c>
      <c r="O6" s="25" t="s">
        <v>23</v>
      </c>
      <c r="P6" s="25" t="s">
        <v>23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2.75" customHeight="1" x14ac:dyDescent="0.2">
      <c r="A7" s="12"/>
      <c r="B7" s="24" t="s">
        <v>24</v>
      </c>
      <c r="C7" s="23"/>
      <c r="D7" s="25" t="s">
        <v>25</v>
      </c>
      <c r="E7" s="25" t="s">
        <v>25</v>
      </c>
      <c r="F7" s="25" t="s">
        <v>25</v>
      </c>
      <c r="G7" s="25" t="s">
        <v>25</v>
      </c>
      <c r="H7" s="25" t="s">
        <v>25</v>
      </c>
      <c r="I7" s="25" t="s">
        <v>18</v>
      </c>
      <c r="J7" s="26" t="s">
        <v>19</v>
      </c>
      <c r="K7" s="25" t="s">
        <v>26</v>
      </c>
      <c r="L7" s="25" t="s">
        <v>21</v>
      </c>
      <c r="M7" s="25" t="s">
        <v>22</v>
      </c>
      <c r="N7" s="25" t="s">
        <v>23</v>
      </c>
      <c r="O7" s="25" t="s">
        <v>23</v>
      </c>
      <c r="P7" s="25" t="s">
        <v>23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2.75" customHeight="1" x14ac:dyDescent="0.2">
      <c r="A8" s="12"/>
      <c r="B8" s="24" t="s">
        <v>27</v>
      </c>
      <c r="C8" s="23"/>
      <c r="D8" s="25" t="s">
        <v>25</v>
      </c>
      <c r="E8" s="25" t="s">
        <v>25</v>
      </c>
      <c r="F8" s="25" t="s">
        <v>28</v>
      </c>
      <c r="G8" s="25" t="s">
        <v>28</v>
      </c>
      <c r="H8" s="25" t="s">
        <v>28</v>
      </c>
      <c r="I8" s="25" t="s">
        <v>29</v>
      </c>
      <c r="J8" s="26" t="s">
        <v>30</v>
      </c>
      <c r="K8" s="25" t="s">
        <v>30</v>
      </c>
      <c r="L8" s="25" t="s">
        <v>30</v>
      </c>
      <c r="M8" s="25" t="s">
        <v>30</v>
      </c>
      <c r="N8" s="25" t="s">
        <v>30</v>
      </c>
      <c r="O8" s="25" t="s">
        <v>30</v>
      </c>
      <c r="P8" s="25" t="s">
        <v>30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2.75" customHeight="1" x14ac:dyDescent="0.2">
      <c r="A9" s="12"/>
      <c r="B9" s="24" t="s">
        <v>31</v>
      </c>
      <c r="C9" s="23"/>
      <c r="D9" s="25" t="s">
        <v>32</v>
      </c>
      <c r="E9" s="25" t="s">
        <v>32</v>
      </c>
      <c r="F9" s="25" t="s">
        <v>32</v>
      </c>
      <c r="G9" s="25" t="s">
        <v>32</v>
      </c>
      <c r="H9" s="25" t="s">
        <v>32</v>
      </c>
      <c r="I9" s="25" t="s">
        <v>32</v>
      </c>
      <c r="J9" s="26" t="s">
        <v>33</v>
      </c>
      <c r="K9" s="25" t="s">
        <v>33</v>
      </c>
      <c r="L9" s="25" t="s">
        <v>33</v>
      </c>
      <c r="M9" s="25" t="s">
        <v>33</v>
      </c>
      <c r="N9" s="25" t="s">
        <v>33</v>
      </c>
      <c r="O9" s="25" t="s">
        <v>33</v>
      </c>
      <c r="P9" s="25" t="s">
        <v>33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2.75" customHeight="1" x14ac:dyDescent="0.2">
      <c r="A10" s="12"/>
      <c r="B10" s="24"/>
      <c r="C10" s="23"/>
      <c r="D10" s="27"/>
      <c r="E10" s="27"/>
      <c r="F10" s="27"/>
      <c r="G10" s="27"/>
      <c r="H10" s="27"/>
      <c r="I10" s="27"/>
      <c r="J10" s="28"/>
      <c r="K10" s="27"/>
      <c r="L10" s="27"/>
      <c r="M10" s="27"/>
      <c r="N10" s="27"/>
      <c r="O10" s="27"/>
      <c r="P10" s="27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2.75" customHeight="1" x14ac:dyDescent="0.2">
      <c r="A11" s="12"/>
      <c r="B11" s="22" t="s">
        <v>34</v>
      </c>
      <c r="C11" s="23"/>
      <c r="D11" s="27"/>
      <c r="E11" s="27"/>
      <c r="F11" s="27"/>
      <c r="G11" s="27"/>
      <c r="H11" s="27"/>
      <c r="I11" s="14">
        <f t="shared" ref="I11:P11" si="1">SUM(I12:I14)</f>
        <v>1</v>
      </c>
      <c r="J11" s="14">
        <f t="shared" si="1"/>
        <v>0.99999999999999989</v>
      </c>
      <c r="K11" s="14">
        <f t="shared" si="1"/>
        <v>0.99854024421738008</v>
      </c>
      <c r="L11" s="14">
        <f t="shared" si="1"/>
        <v>1.0020809649107372</v>
      </c>
      <c r="M11" s="14">
        <f t="shared" si="1"/>
        <v>1.0041632905681392</v>
      </c>
      <c r="N11" s="14">
        <f t="shared" si="1"/>
        <v>1</v>
      </c>
      <c r="O11" s="14">
        <f t="shared" si="1"/>
        <v>1</v>
      </c>
      <c r="P11" s="14">
        <f t="shared" si="1"/>
        <v>1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2.75" customHeight="1" x14ac:dyDescent="0.2">
      <c r="A12" s="12"/>
      <c r="B12" s="24" t="s">
        <v>35</v>
      </c>
      <c r="C12" s="23"/>
      <c r="D12" s="27"/>
      <c r="E12" s="27"/>
      <c r="F12" s="27"/>
      <c r="G12" s="27"/>
      <c r="H12" s="27"/>
      <c r="I12" s="29">
        <v>0.88</v>
      </c>
      <c r="J12" s="29">
        <v>0.86859220113407987</v>
      </c>
      <c r="K12" s="29">
        <v>0.85</v>
      </c>
      <c r="L12" s="29">
        <v>0.84599939519005463</v>
      </c>
      <c r="M12" s="29">
        <v>0.834814390251848</v>
      </c>
      <c r="N12" s="29">
        <v>0.82370365211991814</v>
      </c>
      <c r="O12" s="29">
        <v>0.81266718190035747</v>
      </c>
      <c r="P12" s="29">
        <v>0.80170498071424545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2.75" customHeight="1" x14ac:dyDescent="0.2">
      <c r="A13" s="12"/>
      <c r="B13" s="24" t="s">
        <v>36</v>
      </c>
      <c r="C13" s="23"/>
      <c r="D13" s="27"/>
      <c r="E13" s="27"/>
      <c r="F13" s="27"/>
      <c r="G13" s="27"/>
      <c r="H13" s="27"/>
      <c r="I13" s="29">
        <v>0.05</v>
      </c>
      <c r="J13" s="29">
        <v>5.7199689725556002E-2</v>
      </c>
      <c r="K13" s="29">
        <v>7.0000000000000007E-2</v>
      </c>
      <c r="L13" s="29">
        <v>7.3085130583922256E-2</v>
      </c>
      <c r="M13" s="29">
        <v>8.1772174348415022E-2</v>
      </c>
      <c r="N13" s="29">
        <v>9.0956177725577E-2</v>
      </c>
      <c r="O13" s="29">
        <v>0.10063762679562627</v>
      </c>
      <c r="P13" s="29">
        <v>0.11081696016358483</v>
      </c>
      <c r="Q13" s="18" t="s">
        <v>4909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2.75" customHeight="1" x14ac:dyDescent="0.2">
      <c r="A14" s="12"/>
      <c r="B14" s="24" t="s">
        <v>37</v>
      </c>
      <c r="C14" s="23"/>
      <c r="D14" s="27"/>
      <c r="E14" s="27"/>
      <c r="F14" s="27"/>
      <c r="G14" s="27"/>
      <c r="H14" s="30" t="s">
        <v>38</v>
      </c>
      <c r="I14" s="31">
        <f>1-SUM(I12:I13)</f>
        <v>6.9999999999999951E-2</v>
      </c>
      <c r="J14" s="29">
        <v>7.4208109140364048E-2</v>
      </c>
      <c r="K14" s="29">
        <v>7.8540244217380109E-2</v>
      </c>
      <c r="L14" s="29">
        <v>8.2996439136760178E-2</v>
      </c>
      <c r="M14" s="29">
        <v>8.7576725967876343E-2</v>
      </c>
      <c r="N14" s="29">
        <v>8.5340170154504902E-2</v>
      </c>
      <c r="O14" s="29">
        <v>8.6695191304016261E-2</v>
      </c>
      <c r="P14" s="29">
        <v>8.7478059122169771E-2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2.75" customHeight="1" x14ac:dyDescent="0.2">
      <c r="A15" s="12"/>
      <c r="B15" s="32" t="s">
        <v>39</v>
      </c>
      <c r="C15" s="33"/>
      <c r="D15" s="34"/>
      <c r="E15" s="34"/>
      <c r="F15" s="34"/>
      <c r="G15" s="34"/>
      <c r="H15" s="34"/>
      <c r="I15" s="34"/>
      <c r="J15" s="35">
        <v>0.1</v>
      </c>
      <c r="K15" s="35">
        <f t="shared" ref="K15:P15" si="2">J15+0.02</f>
        <v>0.12000000000000001</v>
      </c>
      <c r="L15" s="35">
        <f t="shared" si="2"/>
        <v>0.14000000000000001</v>
      </c>
      <c r="M15" s="35">
        <f t="shared" si="2"/>
        <v>0.16</v>
      </c>
      <c r="N15" s="35">
        <f t="shared" si="2"/>
        <v>0.18</v>
      </c>
      <c r="O15" s="35">
        <f t="shared" si="2"/>
        <v>0.19999999999999998</v>
      </c>
      <c r="P15" s="35">
        <f t="shared" si="2"/>
        <v>0.21999999999999997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2.75" customHeight="1" x14ac:dyDescent="0.2">
      <c r="A16" s="12"/>
      <c r="B16" s="22" t="s">
        <v>40</v>
      </c>
      <c r="C16" s="192" t="s">
        <v>4</v>
      </c>
      <c r="D16" s="28"/>
      <c r="E16" s="28"/>
      <c r="F16" s="28"/>
      <c r="G16" s="28"/>
      <c r="H16" s="28"/>
      <c r="I16" s="193">
        <v>146500</v>
      </c>
      <c r="J16" s="193">
        <f t="shared" ref="J16:P16" si="3">I16*(1+J17)</f>
        <v>156755</v>
      </c>
      <c r="K16" s="193">
        <f t="shared" si="3"/>
        <v>167727.85</v>
      </c>
      <c r="L16" s="193">
        <f t="shared" si="3"/>
        <v>179468.79950000002</v>
      </c>
      <c r="M16" s="193">
        <f t="shared" si="3"/>
        <v>192031.61546500004</v>
      </c>
      <c r="N16" s="193">
        <f t="shared" si="3"/>
        <v>205473.82854755005</v>
      </c>
      <c r="O16" s="193">
        <f t="shared" si="3"/>
        <v>219856.99654587856</v>
      </c>
      <c r="P16" s="193">
        <f t="shared" si="3"/>
        <v>235246.98630409007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2.75" customHeight="1" x14ac:dyDescent="0.2">
      <c r="A17" s="12"/>
      <c r="B17" s="24"/>
      <c r="C17" s="36" t="s">
        <v>41</v>
      </c>
      <c r="D17" s="27"/>
      <c r="E17" s="27"/>
      <c r="F17" s="27"/>
      <c r="G17" s="27"/>
      <c r="H17" s="27"/>
      <c r="I17" s="29">
        <v>7.0000000000000007E-2</v>
      </c>
      <c r="J17" s="29">
        <v>7.0000000000000007E-2</v>
      </c>
      <c r="K17" s="29">
        <v>7.0000000000000007E-2</v>
      </c>
      <c r="L17" s="29">
        <v>7.0000000000000007E-2</v>
      </c>
      <c r="M17" s="29">
        <v>7.0000000000000007E-2</v>
      </c>
      <c r="N17" s="29">
        <v>7.0000000000000007E-2</v>
      </c>
      <c r="O17" s="29">
        <v>7.0000000000000007E-2</v>
      </c>
      <c r="P17" s="29">
        <v>7.0000000000000007E-2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2.75" customHeight="1" x14ac:dyDescent="0.2">
      <c r="A18" s="12"/>
      <c r="B18" s="24"/>
      <c r="C18" s="36"/>
      <c r="D18" s="27"/>
      <c r="E18" s="27"/>
      <c r="F18" s="27"/>
      <c r="G18" s="27"/>
      <c r="H18" s="27"/>
      <c r="I18" s="37"/>
      <c r="J18" s="38"/>
      <c r="K18" s="29"/>
      <c r="L18" s="29"/>
      <c r="M18" s="29"/>
      <c r="N18" s="29"/>
      <c r="O18" s="29"/>
      <c r="P18" s="29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2.75" customHeight="1" x14ac:dyDescent="0.2">
      <c r="A19" s="12"/>
      <c r="B19" s="22" t="s">
        <v>42</v>
      </c>
      <c r="C19" s="23"/>
      <c r="D19" s="27"/>
      <c r="E19" s="27"/>
      <c r="F19" s="27"/>
      <c r="G19" s="27"/>
      <c r="H19" s="27"/>
      <c r="I19" s="27"/>
      <c r="J19" s="28"/>
      <c r="K19" s="27"/>
      <c r="L19" s="27"/>
      <c r="M19" s="27"/>
      <c r="N19" s="27"/>
      <c r="O19" s="27"/>
      <c r="P19" s="27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2.75" customHeight="1" x14ac:dyDescent="0.2">
      <c r="A20" s="12"/>
      <c r="B20" s="39" t="s">
        <v>43</v>
      </c>
      <c r="C20" s="40"/>
      <c r="D20" s="41"/>
      <c r="E20" s="41"/>
      <c r="F20" s="41"/>
      <c r="G20" s="41"/>
      <c r="H20" s="41"/>
      <c r="I20" s="42">
        <f>COUNTIF(I21:N26, "x")</f>
        <v>6</v>
      </c>
      <c r="J20" s="42"/>
      <c r="K20" s="42"/>
      <c r="L20" s="42"/>
      <c r="M20" s="42"/>
      <c r="N20" s="42"/>
      <c r="O20" s="42"/>
      <c r="P20" s="4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2.75" customHeight="1" x14ac:dyDescent="0.2">
      <c r="A21" s="12"/>
      <c r="B21" s="24" t="s">
        <v>44</v>
      </c>
      <c r="C21" s="23"/>
      <c r="D21" s="27"/>
      <c r="E21" s="27"/>
      <c r="F21" s="27"/>
      <c r="G21" s="27"/>
      <c r="H21" s="27"/>
      <c r="I21" s="25" t="s">
        <v>13</v>
      </c>
      <c r="J21" s="26" t="s">
        <v>25</v>
      </c>
      <c r="K21" s="25" t="s">
        <v>25</v>
      </c>
      <c r="L21" s="25" t="s">
        <v>25</v>
      </c>
      <c r="M21" s="25" t="s">
        <v>25</v>
      </c>
      <c r="N21" s="25" t="s">
        <v>25</v>
      </c>
      <c r="O21" s="25" t="s">
        <v>25</v>
      </c>
      <c r="P21" s="25" t="s">
        <v>25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2.75" customHeight="1" x14ac:dyDescent="0.2">
      <c r="A22" s="12"/>
      <c r="B22" s="24" t="s">
        <v>45</v>
      </c>
      <c r="C22" s="23"/>
      <c r="D22" s="27"/>
      <c r="E22" s="27"/>
      <c r="F22" s="27"/>
      <c r="G22" s="27"/>
      <c r="H22" s="27"/>
      <c r="I22" s="25" t="s">
        <v>25</v>
      </c>
      <c r="J22" s="26" t="s">
        <v>25</v>
      </c>
      <c r="K22" s="25" t="s">
        <v>13</v>
      </c>
      <c r="L22" s="25" t="s">
        <v>25</v>
      </c>
      <c r="M22" s="25" t="s">
        <v>25</v>
      </c>
      <c r="N22" s="25" t="s">
        <v>25</v>
      </c>
      <c r="O22" s="25" t="s">
        <v>25</v>
      </c>
      <c r="P22" s="25" t="s">
        <v>25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2.75" customHeight="1" x14ac:dyDescent="0.2">
      <c r="A23" s="12"/>
      <c r="B23" s="24" t="s">
        <v>46</v>
      </c>
      <c r="C23" s="23"/>
      <c r="D23" s="27"/>
      <c r="E23" s="27"/>
      <c r="F23" s="27"/>
      <c r="G23" s="27"/>
      <c r="H23" s="27"/>
      <c r="I23" s="25" t="s">
        <v>25</v>
      </c>
      <c r="J23" s="26" t="s">
        <v>25</v>
      </c>
      <c r="K23" s="25" t="s">
        <v>13</v>
      </c>
      <c r="L23" s="25" t="s">
        <v>25</v>
      </c>
      <c r="M23" s="25" t="s">
        <v>25</v>
      </c>
      <c r="N23" s="25" t="s">
        <v>25</v>
      </c>
      <c r="O23" s="25" t="s">
        <v>25</v>
      </c>
      <c r="P23" s="25" t="s">
        <v>25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2.75" customHeight="1" x14ac:dyDescent="0.2">
      <c r="A24" s="12"/>
      <c r="B24" s="178" t="s">
        <v>250</v>
      </c>
      <c r="C24" s="23"/>
      <c r="D24" s="27"/>
      <c r="E24" s="27"/>
      <c r="F24" s="27"/>
      <c r="G24" s="27"/>
      <c r="H24" s="27"/>
      <c r="I24" s="25"/>
      <c r="J24" s="26"/>
      <c r="K24" s="25"/>
      <c r="L24" s="25"/>
      <c r="M24" s="25"/>
      <c r="N24" s="25" t="s">
        <v>13</v>
      </c>
      <c r="O24" s="25"/>
      <c r="P24" s="25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2.75" customHeight="1" x14ac:dyDescent="0.2">
      <c r="A25" s="12"/>
      <c r="B25" s="178" t="s">
        <v>249</v>
      </c>
      <c r="C25" s="23"/>
      <c r="D25" s="27"/>
      <c r="E25" s="27"/>
      <c r="F25" s="27"/>
      <c r="G25" s="27"/>
      <c r="H25" s="27"/>
      <c r="I25" s="25"/>
      <c r="J25" s="26"/>
      <c r="K25" s="25"/>
      <c r="L25" s="25"/>
      <c r="M25" s="25"/>
      <c r="N25" s="25" t="s">
        <v>13</v>
      </c>
      <c r="O25" s="25"/>
      <c r="P25" s="25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2.75" customHeight="1" x14ac:dyDescent="0.2">
      <c r="A26" s="12"/>
      <c r="B26" s="24" t="s">
        <v>47</v>
      </c>
      <c r="C26" s="23"/>
      <c r="D26" s="27"/>
      <c r="E26" s="27"/>
      <c r="F26" s="27"/>
      <c r="G26" s="27"/>
      <c r="H26" s="27"/>
      <c r="I26" s="25" t="s">
        <v>25</v>
      </c>
      <c r="J26" s="26" t="s">
        <v>25</v>
      </c>
      <c r="K26" s="25" t="s">
        <v>25</v>
      </c>
      <c r="L26" s="25" t="s">
        <v>25</v>
      </c>
      <c r="M26" s="25" t="s">
        <v>13</v>
      </c>
      <c r="N26" s="25" t="s">
        <v>25</v>
      </c>
      <c r="O26" s="25" t="s">
        <v>25</v>
      </c>
      <c r="P26" s="25" t="s">
        <v>25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2.75" customHeight="1" x14ac:dyDescent="0.2">
      <c r="A27" s="12"/>
      <c r="B27" s="39" t="s">
        <v>48</v>
      </c>
      <c r="C27" s="40"/>
      <c r="D27" s="41"/>
      <c r="E27" s="41"/>
      <c r="F27" s="41"/>
      <c r="G27" s="41"/>
      <c r="H27" s="41"/>
      <c r="I27" s="42">
        <f>COUNTIF(I28:P28, "x")</f>
        <v>1</v>
      </c>
      <c r="J27" s="42"/>
      <c r="K27" s="42"/>
      <c r="L27" s="42"/>
      <c r="M27" s="42"/>
      <c r="N27" s="42"/>
      <c r="O27" s="42"/>
      <c r="P27" s="42"/>
      <c r="Q27" s="12"/>
      <c r="R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2.75" customHeight="1" x14ac:dyDescent="0.2">
      <c r="A28" s="12"/>
      <c r="B28" s="24" t="s">
        <v>49</v>
      </c>
      <c r="C28" s="23"/>
      <c r="D28" s="27"/>
      <c r="E28" s="27"/>
      <c r="F28" s="27"/>
      <c r="G28" s="27"/>
      <c r="H28" s="27"/>
      <c r="I28" s="25" t="s">
        <v>25</v>
      </c>
      <c r="J28" s="26" t="s">
        <v>25</v>
      </c>
      <c r="K28" s="25" t="s">
        <v>13</v>
      </c>
      <c r="L28" s="25" t="s">
        <v>25</v>
      </c>
      <c r="M28" s="25" t="s">
        <v>25</v>
      </c>
      <c r="N28" s="25" t="s">
        <v>25</v>
      </c>
      <c r="O28" s="25" t="s">
        <v>25</v>
      </c>
      <c r="P28" s="25" t="s">
        <v>25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2.75" customHeight="1" x14ac:dyDescent="0.2">
      <c r="A29" s="12"/>
      <c r="B29" s="39" t="s">
        <v>50</v>
      </c>
      <c r="C29" s="40"/>
      <c r="D29" s="41"/>
      <c r="E29" s="41"/>
      <c r="F29" s="41"/>
      <c r="G29" s="41"/>
      <c r="H29" s="41"/>
      <c r="I29" s="42">
        <f>COUNTIF(I30:P30, "x")</f>
        <v>1</v>
      </c>
      <c r="J29" s="42"/>
      <c r="K29" s="42"/>
      <c r="L29" s="42"/>
      <c r="M29" s="42"/>
      <c r="N29" s="42"/>
      <c r="O29" s="42"/>
      <c r="P29" s="4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2.75" customHeight="1" x14ac:dyDescent="0.2">
      <c r="A30" s="12"/>
      <c r="B30" s="24" t="s">
        <v>51</v>
      </c>
      <c r="C30" s="23"/>
      <c r="D30" s="27"/>
      <c r="E30" s="27"/>
      <c r="F30" s="27"/>
      <c r="G30" s="27"/>
      <c r="H30" s="27"/>
      <c r="I30" s="25" t="s">
        <v>25</v>
      </c>
      <c r="J30" s="26" t="s">
        <v>25</v>
      </c>
      <c r="K30" s="25" t="s">
        <v>13</v>
      </c>
      <c r="L30" s="25" t="s">
        <v>25</v>
      </c>
      <c r="M30" s="25" t="s">
        <v>25</v>
      </c>
      <c r="N30" s="25" t="s">
        <v>25</v>
      </c>
      <c r="O30" s="25" t="s">
        <v>25</v>
      </c>
      <c r="P30" s="25" t="s">
        <v>25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2.75" customHeight="1" x14ac:dyDescent="0.2">
      <c r="A31" s="12"/>
      <c r="B31" s="39" t="s">
        <v>52</v>
      </c>
      <c r="C31" s="40"/>
      <c r="D31" s="41"/>
      <c r="E31" s="41"/>
      <c r="F31" s="41"/>
      <c r="G31" s="41"/>
      <c r="H31" s="41"/>
      <c r="I31" s="42">
        <f>COUNTIF(I32:P32, "x")</f>
        <v>1</v>
      </c>
      <c r="J31" s="42"/>
      <c r="K31" s="42"/>
      <c r="L31" s="42"/>
      <c r="M31" s="42"/>
      <c r="N31" s="42"/>
      <c r="O31" s="42"/>
      <c r="P31" s="4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2.75" customHeight="1" x14ac:dyDescent="0.2">
      <c r="A32" s="12"/>
      <c r="B32" s="24" t="s">
        <v>53</v>
      </c>
      <c r="C32" s="23"/>
      <c r="D32" s="27"/>
      <c r="E32" s="27"/>
      <c r="F32" s="27"/>
      <c r="G32" s="27"/>
      <c r="H32" s="27"/>
      <c r="I32" s="25" t="s">
        <v>13</v>
      </c>
      <c r="J32" s="26" t="s">
        <v>25</v>
      </c>
      <c r="K32" s="25" t="s">
        <v>25</v>
      </c>
      <c r="L32" s="25" t="s">
        <v>25</v>
      </c>
      <c r="M32" s="25" t="s">
        <v>25</v>
      </c>
      <c r="N32" s="25" t="s">
        <v>25</v>
      </c>
      <c r="O32" s="25" t="s">
        <v>25</v>
      </c>
      <c r="P32" s="25" t="s">
        <v>25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2.75" customHeight="1" x14ac:dyDescent="0.2">
      <c r="A33" s="12"/>
      <c r="B33" s="39" t="s">
        <v>54</v>
      </c>
      <c r="C33" s="40"/>
      <c r="D33" s="41"/>
      <c r="E33" s="41"/>
      <c r="F33" s="41"/>
      <c r="G33" s="41"/>
      <c r="H33" s="41"/>
      <c r="I33" s="42">
        <f>COUNTIF(I34:P34, "x")</f>
        <v>1</v>
      </c>
      <c r="J33" s="42"/>
      <c r="K33" s="42"/>
      <c r="L33" s="42"/>
      <c r="M33" s="42"/>
      <c r="N33" s="42"/>
      <c r="O33" s="42"/>
      <c r="P33" s="4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2.75" customHeight="1" x14ac:dyDescent="0.2">
      <c r="A34" s="12"/>
      <c r="B34" s="24" t="s">
        <v>55</v>
      </c>
      <c r="C34" s="23"/>
      <c r="D34" s="27"/>
      <c r="E34" s="27"/>
      <c r="F34" s="27"/>
      <c r="G34" s="27"/>
      <c r="H34" s="27"/>
      <c r="I34" s="25" t="s">
        <v>25</v>
      </c>
      <c r="J34" s="26" t="s">
        <v>25</v>
      </c>
      <c r="K34" s="25" t="s">
        <v>13</v>
      </c>
      <c r="L34" s="25" t="s">
        <v>25</v>
      </c>
      <c r="M34" s="25" t="s">
        <v>25</v>
      </c>
      <c r="N34" s="25" t="s">
        <v>25</v>
      </c>
      <c r="O34" s="25" t="s">
        <v>25</v>
      </c>
      <c r="P34" s="25" t="s">
        <v>25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2.75" customHeight="1" x14ac:dyDescent="0.2">
      <c r="A35" s="12"/>
      <c r="B35" s="24"/>
      <c r="C35" s="23"/>
      <c r="D35" s="27"/>
      <c r="E35" s="27"/>
      <c r="F35" s="27"/>
      <c r="G35" s="27"/>
      <c r="H35" s="27"/>
      <c r="I35" s="27"/>
      <c r="J35" s="28"/>
      <c r="K35" s="27"/>
      <c r="L35" s="27"/>
      <c r="M35" s="27"/>
      <c r="N35" s="27"/>
      <c r="O35" s="27"/>
      <c r="P35" s="2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2.75" customHeight="1" x14ac:dyDescent="0.2">
      <c r="A36" s="12"/>
      <c r="B36" s="22" t="s">
        <v>56</v>
      </c>
      <c r="C36" s="10" t="s">
        <v>4</v>
      </c>
      <c r="D36" s="27"/>
      <c r="E36" s="27"/>
      <c r="F36" s="27"/>
      <c r="G36" s="27"/>
      <c r="H36" s="27"/>
      <c r="I36" s="12"/>
      <c r="J36" s="43">
        <f>+SUM('Debt Schedule'!D5:G50)</f>
        <v>3030.713700000003</v>
      </c>
      <c r="K36" s="44">
        <f>+SUM('Debt Schedule'!H5:K50)</f>
        <v>6365.5974500000038</v>
      </c>
      <c r="L36" s="44">
        <f>+SUM('Debt Schedule'!L5:O50)</f>
        <v>2032.9474499999994</v>
      </c>
      <c r="M36" s="44">
        <f>SUM('Debt Schedule'!P5:S50)</f>
        <v>4243.1224500000017</v>
      </c>
      <c r="N36" s="44">
        <f>SUM('Debt Schedule'!T4:W42)</f>
        <v>3610.5489000000016</v>
      </c>
      <c r="O36" s="44">
        <f>SUM('Debt Schedule'!X5:AA42)</f>
        <v>3680.5864000000024</v>
      </c>
      <c r="P36" s="44">
        <f>SUM('Debt Schedule'!AB4:AE42)</f>
        <v>3508.537650000002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2.75" customHeight="1" x14ac:dyDescent="0.2">
      <c r="A37" s="12"/>
      <c r="B37" s="12"/>
      <c r="C37" s="45"/>
      <c r="D37" s="27"/>
      <c r="E37" s="27"/>
      <c r="F37" s="27"/>
      <c r="G37" s="27"/>
      <c r="H37" s="27"/>
      <c r="I37" s="44"/>
      <c r="J37" s="27"/>
      <c r="K37" s="27"/>
      <c r="L37" s="27"/>
      <c r="M37" s="27"/>
      <c r="N37" s="27"/>
      <c r="O37" s="27"/>
      <c r="P37" s="27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2.75" customHeight="1" x14ac:dyDescent="0.2">
      <c r="A38" s="12"/>
      <c r="B38" s="13" t="s">
        <v>57</v>
      </c>
      <c r="C38" s="10" t="s">
        <v>6</v>
      </c>
      <c r="D38" s="46">
        <f t="shared" ref="D38:G38" si="4">SUM(D39:D44)</f>
        <v>0</v>
      </c>
      <c r="E38" s="46">
        <f t="shared" si="4"/>
        <v>0</v>
      </c>
      <c r="F38" s="46">
        <f t="shared" si="4"/>
        <v>0</v>
      </c>
      <c r="G38" s="46">
        <f t="shared" si="4"/>
        <v>0</v>
      </c>
      <c r="H38" s="47">
        <v>0.99743806895676723</v>
      </c>
      <c r="I38" s="47">
        <v>1</v>
      </c>
      <c r="J38" s="47">
        <v>1</v>
      </c>
      <c r="K38" s="46">
        <v>1</v>
      </c>
      <c r="L38" s="46">
        <v>1</v>
      </c>
      <c r="M38" s="46">
        <v>1</v>
      </c>
      <c r="N38" s="46">
        <f t="shared" ref="N38:P38" si="5">SUM(N39:N44)</f>
        <v>0.98967355918718536</v>
      </c>
      <c r="O38" s="46">
        <f t="shared" si="5"/>
        <v>0.99003094888445764</v>
      </c>
      <c r="P38" s="46">
        <f t="shared" si="5"/>
        <v>0.9904101712054465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2.75" customHeight="1" x14ac:dyDescent="0.2">
      <c r="A39" s="12"/>
      <c r="B39" s="24" t="s">
        <v>58</v>
      </c>
      <c r="C39" s="10" t="s">
        <v>6</v>
      </c>
      <c r="D39" s="48">
        <v>0</v>
      </c>
      <c r="E39" s="48">
        <v>0</v>
      </c>
      <c r="F39" s="49">
        <v>0</v>
      </c>
      <c r="G39" s="49">
        <v>0</v>
      </c>
      <c r="H39" s="38">
        <v>0.5</v>
      </c>
      <c r="I39" s="38">
        <v>0.53953677067197758</v>
      </c>
      <c r="J39" s="50">
        <f t="shared" ref="J39:P44" si="6">J63/J$71</f>
        <v>0.5077907647962745</v>
      </c>
      <c r="K39" s="50">
        <f t="shared" si="6"/>
        <v>0.50360131916349982</v>
      </c>
      <c r="L39" s="50">
        <f t="shared" si="6"/>
        <v>0.49939870668353586</v>
      </c>
      <c r="M39" s="50">
        <f t="shared" si="6"/>
        <v>0.49518369296039066</v>
      </c>
      <c r="N39" s="50">
        <f t="shared" si="6"/>
        <v>0.46914752375982544</v>
      </c>
      <c r="O39" s="50">
        <f t="shared" si="6"/>
        <v>0.45291071046357134</v>
      </c>
      <c r="P39" s="50">
        <f t="shared" si="6"/>
        <v>0.43568200445813848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customHeight="1" x14ac:dyDescent="0.2">
      <c r="A40" s="12"/>
      <c r="B40" s="24" t="s">
        <v>59</v>
      </c>
      <c r="C40" s="10" t="s">
        <v>6</v>
      </c>
      <c r="D40" s="48">
        <v>0</v>
      </c>
      <c r="E40" s="48">
        <v>0</v>
      </c>
      <c r="F40" s="49">
        <v>0</v>
      </c>
      <c r="G40" s="49">
        <v>0</v>
      </c>
      <c r="H40" s="38">
        <v>0.30999999999999994</v>
      </c>
      <c r="I40" s="38">
        <v>0.28621745223869588</v>
      </c>
      <c r="J40" s="50">
        <f t="shared" si="6"/>
        <v>0.27476412843020837</v>
      </c>
      <c r="K40" s="50">
        <f t="shared" si="6"/>
        <v>0.27794717602556712</v>
      </c>
      <c r="L40" s="50">
        <f t="shared" si="6"/>
        <v>0.28114022749851675</v>
      </c>
      <c r="M40" s="50">
        <f t="shared" si="6"/>
        <v>0.2843427011601633</v>
      </c>
      <c r="N40" s="50">
        <f t="shared" si="6"/>
        <v>0.27478014636948866</v>
      </c>
      <c r="O40" s="50">
        <f t="shared" si="6"/>
        <v>0.27057563412557717</v>
      </c>
      <c r="P40" s="50">
        <f t="shared" si="6"/>
        <v>0.26548860635898347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customHeight="1" x14ac:dyDescent="0.2">
      <c r="A41" s="12"/>
      <c r="B41" s="24" t="s">
        <v>60</v>
      </c>
      <c r="C41" s="10" t="s">
        <v>6</v>
      </c>
      <c r="D41" s="48">
        <v>0</v>
      </c>
      <c r="E41" s="48">
        <v>0</v>
      </c>
      <c r="F41" s="49">
        <v>0</v>
      </c>
      <c r="G41" s="49">
        <v>0</v>
      </c>
      <c r="H41" s="38">
        <v>0.14000000000000001</v>
      </c>
      <c r="I41" s="38">
        <v>0.10647635907649185</v>
      </c>
      <c r="J41" s="50">
        <f t="shared" si="6"/>
        <v>0.10221558388995704</v>
      </c>
      <c r="K41" s="50">
        <f t="shared" si="6"/>
        <v>0.10339971615048157</v>
      </c>
      <c r="L41" s="50">
        <f t="shared" si="6"/>
        <v>0.10458756997464314</v>
      </c>
      <c r="M41" s="50">
        <f t="shared" si="6"/>
        <v>0.10577892896712734</v>
      </c>
      <c r="N41" s="50">
        <f t="shared" si="6"/>
        <v>0.10222154275738857</v>
      </c>
      <c r="O41" s="50">
        <f t="shared" si="6"/>
        <v>0.10065741327498762</v>
      </c>
      <c r="P41" s="50">
        <f t="shared" si="6"/>
        <v>9.8764977328572298E-2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customHeight="1" x14ac:dyDescent="0.2">
      <c r="A42" s="12"/>
      <c r="B42" s="24" t="s">
        <v>61</v>
      </c>
      <c r="C42" s="10" t="s">
        <v>6</v>
      </c>
      <c r="D42" s="48">
        <v>0</v>
      </c>
      <c r="E42" s="48">
        <v>0</v>
      </c>
      <c r="F42" s="49">
        <v>0</v>
      </c>
      <c r="G42" s="49">
        <v>0</v>
      </c>
      <c r="H42" s="38">
        <v>0.03</v>
      </c>
      <c r="I42" s="38">
        <v>3.8338127904403628E-2</v>
      </c>
      <c r="J42" s="50">
        <f t="shared" si="6"/>
        <v>3.8968923371808434E-2</v>
      </c>
      <c r="K42" s="50">
        <f t="shared" si="6"/>
        <v>3.9420364899277915E-2</v>
      </c>
      <c r="L42" s="50">
        <f t="shared" si="6"/>
        <v>3.9873225244922421E-2</v>
      </c>
      <c r="M42" s="50">
        <f t="shared" si="6"/>
        <v>4.0327421909654215E-2</v>
      </c>
      <c r="N42" s="50">
        <f t="shared" si="6"/>
        <v>3.8971195145245364E-2</v>
      </c>
      <c r="O42" s="50">
        <f t="shared" si="6"/>
        <v>3.8374882532005397E-2</v>
      </c>
      <c r="P42" s="50">
        <f t="shared" si="6"/>
        <v>3.7653405546056687E-2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customHeight="1" x14ac:dyDescent="0.2">
      <c r="A43" s="12"/>
      <c r="B43" s="24" t="s">
        <v>62</v>
      </c>
      <c r="C43" s="10" t="s">
        <v>6</v>
      </c>
      <c r="D43" s="48">
        <v>0</v>
      </c>
      <c r="E43" s="48">
        <v>0</v>
      </c>
      <c r="F43" s="49">
        <v>0</v>
      </c>
      <c r="G43" s="49">
        <v>0</v>
      </c>
      <c r="H43" s="38">
        <v>0.01</v>
      </c>
      <c r="I43" s="38">
        <v>0</v>
      </c>
      <c r="J43" s="50">
        <f t="shared" si="6"/>
        <v>0</v>
      </c>
      <c r="K43" s="50">
        <f t="shared" si="6"/>
        <v>0</v>
      </c>
      <c r="L43" s="50">
        <f t="shared" si="6"/>
        <v>0</v>
      </c>
      <c r="M43" s="50">
        <f t="shared" si="6"/>
        <v>0</v>
      </c>
      <c r="N43" s="50">
        <f t="shared" si="6"/>
        <v>0</v>
      </c>
      <c r="O43" s="50">
        <f t="shared" si="6"/>
        <v>0</v>
      </c>
      <c r="P43" s="50">
        <f t="shared" si="6"/>
        <v>0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customHeight="1" x14ac:dyDescent="0.2">
      <c r="A44" s="12"/>
      <c r="B44" s="24" t="s">
        <v>63</v>
      </c>
      <c r="C44" s="10" t="s">
        <v>6</v>
      </c>
      <c r="D44" s="48">
        <v>0</v>
      </c>
      <c r="E44" s="48">
        <v>0</v>
      </c>
      <c r="F44" s="49">
        <v>0</v>
      </c>
      <c r="G44" s="49">
        <v>0</v>
      </c>
      <c r="H44" s="38">
        <v>7.4380689567672157E-3</v>
      </c>
      <c r="I44" s="38">
        <v>1.7555506380467656E-2</v>
      </c>
      <c r="J44" s="50">
        <f t="shared" si="6"/>
        <v>0</v>
      </c>
      <c r="K44" s="50">
        <f t="shared" si="6"/>
        <v>0</v>
      </c>
      <c r="L44" s="50">
        <f t="shared" si="6"/>
        <v>0</v>
      </c>
      <c r="M44" s="50">
        <f t="shared" si="6"/>
        <v>0</v>
      </c>
      <c r="N44" s="50">
        <f t="shared" si="6"/>
        <v>0.10455315115523732</v>
      </c>
      <c r="O44" s="50">
        <f t="shared" si="6"/>
        <v>0.12751230848831605</v>
      </c>
      <c r="P44" s="50">
        <f t="shared" si="6"/>
        <v>0.15282117751369559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customHeight="1" x14ac:dyDescent="0.2">
      <c r="A45" s="12"/>
      <c r="B45" s="24"/>
      <c r="C45" s="10"/>
      <c r="D45" s="48"/>
      <c r="E45" s="48"/>
      <c r="F45" s="48"/>
      <c r="G45" s="48"/>
      <c r="H45" s="50"/>
      <c r="I45" s="50"/>
      <c r="J45" s="50"/>
      <c r="K45" s="50"/>
      <c r="L45" s="50"/>
      <c r="M45" s="50"/>
      <c r="N45" s="50"/>
      <c r="O45" s="50"/>
      <c r="P45" s="50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customHeight="1" x14ac:dyDescent="0.2">
      <c r="A46" s="12"/>
      <c r="B46" s="24" t="s">
        <v>64</v>
      </c>
      <c r="C46" s="10" t="s">
        <v>6</v>
      </c>
      <c r="D46" s="48">
        <v>0</v>
      </c>
      <c r="E46" s="48">
        <v>0</v>
      </c>
      <c r="F46" s="49">
        <v>0</v>
      </c>
      <c r="G46" s="38">
        <v>0.29055729904839034</v>
      </c>
      <c r="H46" s="38">
        <v>0.27159260316554062</v>
      </c>
      <c r="I46" s="38">
        <v>0.27391753337759089</v>
      </c>
      <c r="J46" s="51" t="s">
        <v>65</v>
      </c>
      <c r="K46" s="51" t="s">
        <v>65</v>
      </c>
      <c r="L46" s="51" t="s">
        <v>65</v>
      </c>
      <c r="M46" s="51" t="s">
        <v>65</v>
      </c>
      <c r="N46" s="51" t="s">
        <v>65</v>
      </c>
      <c r="O46" s="51" t="s">
        <v>65</v>
      </c>
      <c r="P46" s="51" t="s">
        <v>65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customHeight="1" x14ac:dyDescent="0.2">
      <c r="A47" s="12"/>
      <c r="B47" s="24" t="s">
        <v>36</v>
      </c>
      <c r="C47" s="10" t="s">
        <v>6</v>
      </c>
      <c r="D47" s="48">
        <v>0</v>
      </c>
      <c r="E47" s="48">
        <v>0</v>
      </c>
      <c r="F47" s="49">
        <v>0</v>
      </c>
      <c r="G47" s="38">
        <v>0.18123608017817372</v>
      </c>
      <c r="H47" s="38">
        <v>0.26214038760427572</v>
      </c>
      <c r="I47" s="38">
        <v>0.25739470384303315</v>
      </c>
      <c r="J47" s="51" t="s">
        <v>65</v>
      </c>
      <c r="K47" s="51" t="s">
        <v>65</v>
      </c>
      <c r="L47" s="51" t="s">
        <v>65</v>
      </c>
      <c r="M47" s="51" t="s">
        <v>65</v>
      </c>
      <c r="N47" s="51" t="s">
        <v>65</v>
      </c>
      <c r="O47" s="51" t="s">
        <v>65</v>
      </c>
      <c r="P47" s="51" t="s">
        <v>65</v>
      </c>
      <c r="Q47" s="249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customHeight="1" x14ac:dyDescent="0.2">
      <c r="A48" s="12"/>
      <c r="B48" s="24" t="s">
        <v>53</v>
      </c>
      <c r="C48" s="10" t="s">
        <v>6</v>
      </c>
      <c r="D48" s="48">
        <v>0</v>
      </c>
      <c r="E48" s="48">
        <v>0</v>
      </c>
      <c r="F48" s="49">
        <v>0</v>
      </c>
      <c r="G48" s="38">
        <v>0.22899372342579469</v>
      </c>
      <c r="H48" s="38">
        <v>0.15326545500681954</v>
      </c>
      <c r="I48" s="38">
        <v>0.15862653979493987</v>
      </c>
      <c r="J48" s="51" t="s">
        <v>65</v>
      </c>
      <c r="K48" s="51" t="s">
        <v>65</v>
      </c>
      <c r="L48" s="51" t="s">
        <v>65</v>
      </c>
      <c r="M48" s="51" t="s">
        <v>65</v>
      </c>
      <c r="N48" s="51" t="s">
        <v>65</v>
      </c>
      <c r="O48" s="51" t="s">
        <v>65</v>
      </c>
      <c r="P48" s="51" t="s">
        <v>65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customHeight="1" x14ac:dyDescent="0.2">
      <c r="A49" s="12"/>
      <c r="B49" s="24" t="s">
        <v>66</v>
      </c>
      <c r="C49" s="10" t="s">
        <v>6</v>
      </c>
      <c r="D49" s="48">
        <v>0</v>
      </c>
      <c r="E49" s="48">
        <v>0</v>
      </c>
      <c r="F49" s="49">
        <v>0</v>
      </c>
      <c r="G49" s="38">
        <v>0.14448775055679286</v>
      </c>
      <c r="H49" s="38">
        <v>0.13142703079899767</v>
      </c>
      <c r="I49" s="38">
        <v>0.12663199822969684</v>
      </c>
      <c r="J49" s="51" t="s">
        <v>65</v>
      </c>
      <c r="K49" s="51" t="s">
        <v>65</v>
      </c>
      <c r="L49" s="51" t="s">
        <v>65</v>
      </c>
      <c r="M49" s="51" t="s">
        <v>65</v>
      </c>
      <c r="N49" s="51" t="s">
        <v>65</v>
      </c>
      <c r="O49" s="51" t="s">
        <v>65</v>
      </c>
      <c r="P49" s="51" t="s">
        <v>65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customHeight="1" x14ac:dyDescent="0.2">
      <c r="A50" s="12"/>
      <c r="B50" s="24" t="s">
        <v>67</v>
      </c>
      <c r="C50" s="10" t="s">
        <v>6</v>
      </c>
      <c r="D50" s="48">
        <v>0</v>
      </c>
      <c r="E50" s="48">
        <v>0</v>
      </c>
      <c r="F50" s="49">
        <v>0</v>
      </c>
      <c r="G50" s="38">
        <v>0.15472514679084834</v>
      </c>
      <c r="H50" s="38">
        <v>0.18157452342436642</v>
      </c>
      <c r="I50" s="38">
        <v>0.18342922475473925</v>
      </c>
      <c r="J50" s="51" t="s">
        <v>65</v>
      </c>
      <c r="K50" s="51" t="s">
        <v>65</v>
      </c>
      <c r="L50" s="51" t="s">
        <v>65</v>
      </c>
      <c r="M50" s="51" t="s">
        <v>65</v>
      </c>
      <c r="N50" s="51" t="s">
        <v>65</v>
      </c>
      <c r="O50" s="51" t="s">
        <v>65</v>
      </c>
      <c r="P50" s="51" t="s">
        <v>65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customHeight="1" x14ac:dyDescent="0.2">
      <c r="A51" s="12"/>
      <c r="B51" s="12"/>
      <c r="C51" s="10"/>
      <c r="D51" s="48"/>
      <c r="E51" s="48"/>
      <c r="F51" s="48"/>
      <c r="G51" s="48"/>
      <c r="H51" s="50"/>
      <c r="I51" s="50"/>
      <c r="J51" s="50"/>
      <c r="K51" s="50"/>
      <c r="L51" s="50"/>
      <c r="M51" s="50"/>
      <c r="N51" s="50"/>
      <c r="O51" s="50"/>
      <c r="P51" s="50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customHeight="1" x14ac:dyDescent="0.2">
      <c r="A52" s="12"/>
      <c r="B52" s="24"/>
      <c r="C52" s="10"/>
      <c r="D52" s="12"/>
      <c r="E52" s="12"/>
      <c r="F52" s="12"/>
      <c r="G52" s="12"/>
      <c r="H52" s="12"/>
      <c r="I52" s="50"/>
      <c r="J52" s="50"/>
      <c r="K52" s="50"/>
      <c r="L52" s="50"/>
      <c r="M52" s="50"/>
      <c r="N52" s="50"/>
      <c r="O52" s="50"/>
      <c r="P52" s="50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customHeight="1" x14ac:dyDescent="0.2">
      <c r="A53" s="12"/>
      <c r="B53" s="24" t="s">
        <v>58</v>
      </c>
      <c r="C53" s="10" t="s">
        <v>41</v>
      </c>
      <c r="D53" s="48"/>
      <c r="E53" s="48"/>
      <c r="F53" s="48"/>
      <c r="G53" s="48"/>
      <c r="H53" s="49">
        <v>0</v>
      </c>
      <c r="I53" s="50">
        <f t="shared" ref="I53:I56" si="7">I63/H63-1</f>
        <v>-7.1970057411107957E-2</v>
      </c>
      <c r="J53" s="248">
        <f>+DCF!C8</f>
        <v>0</v>
      </c>
      <c r="K53" s="248">
        <f>+DCF!D8</f>
        <v>0</v>
      </c>
      <c r="L53" s="248">
        <f>+DCF!E8</f>
        <v>0</v>
      </c>
      <c r="M53" s="248">
        <f>+DCF!F8</f>
        <v>0</v>
      </c>
      <c r="N53" s="248">
        <f>+DCF!G8</f>
        <v>0</v>
      </c>
      <c r="O53" s="248">
        <f>+DCF!H8</f>
        <v>0</v>
      </c>
      <c r="P53" s="248">
        <f>+DCF!I8</f>
        <v>0</v>
      </c>
      <c r="Q53" s="249" t="str">
        <f>+DCF!J8</f>
        <v>Could only go up from here. AMD forgot to run their CCG operations.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customHeight="1" x14ac:dyDescent="0.2">
      <c r="A54" s="12"/>
      <c r="B54" s="24" t="s">
        <v>59</v>
      </c>
      <c r="C54" s="10" t="s">
        <v>41</v>
      </c>
      <c r="D54" s="48"/>
      <c r="E54" s="48"/>
      <c r="F54" s="48"/>
      <c r="G54" s="48"/>
      <c r="H54" s="49">
        <v>0</v>
      </c>
      <c r="I54" s="50">
        <f t="shared" si="7"/>
        <v>-0.20595454791949952</v>
      </c>
      <c r="J54" s="248">
        <f>+DCF!C9</f>
        <v>0.02</v>
      </c>
      <c r="K54" s="248">
        <f>+DCF!D9</f>
        <v>0.02</v>
      </c>
      <c r="L54" s="248">
        <f>+DCF!E9</f>
        <v>0.02</v>
      </c>
      <c r="M54" s="248">
        <f>+DCF!F9</f>
        <v>0.02</v>
      </c>
      <c r="N54" s="248">
        <f>+DCF!G9</f>
        <v>0.02</v>
      </c>
      <c r="O54" s="248">
        <f>+DCF!H9</f>
        <v>0.02</v>
      </c>
      <c r="P54" s="248">
        <f>+DCF!I9</f>
        <v>0.02</v>
      </c>
      <c r="Q54" s="249" t="str">
        <f>+DCF!J9</f>
        <v>On the assumption that OneAPI could run binary with NVIDIA. And Gaudi 3 will cater to the excess demand. Not to mention Gaudi could even beat H100.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customHeight="1" x14ac:dyDescent="0.2">
      <c r="A55" s="12"/>
      <c r="B55" s="24" t="s">
        <v>60</v>
      </c>
      <c r="C55" s="10" t="s">
        <v>41</v>
      </c>
      <c r="D55" s="48"/>
      <c r="E55" s="48"/>
      <c r="F55" s="48"/>
      <c r="G55" s="48"/>
      <c r="H55" s="49">
        <v>0</v>
      </c>
      <c r="I55" s="50">
        <f t="shared" si="7"/>
        <v>-0.34591212067660837</v>
      </c>
      <c r="J55" s="248">
        <f>+DCF!C10</f>
        <v>0.02</v>
      </c>
      <c r="K55" s="248">
        <f>+DCF!D10</f>
        <v>0.02</v>
      </c>
      <c r="L55" s="248">
        <f>+DCF!E10</f>
        <v>0.02</v>
      </c>
      <c r="M55" s="248">
        <f>+DCF!F10</f>
        <v>0.02</v>
      </c>
      <c r="N55" s="248">
        <f>+DCF!G10</f>
        <v>0.02</v>
      </c>
      <c r="O55" s="248">
        <f>+DCF!H10</f>
        <v>0.02</v>
      </c>
      <c r="P55" s="248">
        <f>+DCF!I10</f>
        <v>0.02</v>
      </c>
      <c r="Q55" s="249" t="str">
        <f>+DCF!J10</f>
        <v>Some humble forecast. On the even that Gaudi would pull in more demand for HPC networking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customHeight="1" x14ac:dyDescent="0.2">
      <c r="A56" s="12"/>
      <c r="B56" s="24" t="s">
        <v>61</v>
      </c>
      <c r="C56" s="10" t="s">
        <v>41</v>
      </c>
      <c r="D56" s="48"/>
      <c r="E56" s="48"/>
      <c r="F56" s="48"/>
      <c r="G56" s="48"/>
      <c r="H56" s="49">
        <v>0</v>
      </c>
      <c r="I56" s="50">
        <f t="shared" si="7"/>
        <v>9.9057950328290012E-2</v>
      </c>
      <c r="J56" s="248">
        <f>+DCF!C11</f>
        <v>0.08</v>
      </c>
      <c r="K56" s="248">
        <f>+DCF!D11</f>
        <v>0.02</v>
      </c>
      <c r="L56" s="248">
        <f>+DCF!E11</f>
        <v>0.02</v>
      </c>
      <c r="M56" s="248">
        <f>+DCF!F11</f>
        <v>0.02</v>
      </c>
      <c r="N56" s="248">
        <f>+DCF!G11</f>
        <v>0.02</v>
      </c>
      <c r="O56" s="248">
        <f>+DCF!H11</f>
        <v>0.02</v>
      </c>
      <c r="P56" s="248">
        <f>+DCF!I11</f>
        <v>0.02</v>
      </c>
      <c r="Q56" s="249" t="str">
        <f>+DCF!J11</f>
        <v>MobilEye seems to do well and continue. Keeping a modest assumption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customHeight="1" x14ac:dyDescent="0.2">
      <c r="A57" s="12"/>
      <c r="B57" s="24" t="s">
        <v>62</v>
      </c>
      <c r="C57" s="10" t="s">
        <v>41</v>
      </c>
      <c r="D57" s="48"/>
      <c r="E57" s="48"/>
      <c r="F57" s="48"/>
      <c r="G57" s="48"/>
      <c r="H57" s="49">
        <v>0</v>
      </c>
      <c r="I57" s="50">
        <f>Q67/H67-1</f>
        <v>-1</v>
      </c>
      <c r="J57" s="248">
        <f>+DCF!C12</f>
        <v>0.15</v>
      </c>
      <c r="K57" s="248">
        <f>+DCF!D12</f>
        <v>0.15</v>
      </c>
      <c r="L57" s="248">
        <f>+DCF!E12</f>
        <v>0.15</v>
      </c>
      <c r="M57" s="248">
        <f>+DCF!F12</f>
        <v>0.15</v>
      </c>
      <c r="N57" s="248">
        <f>+DCF!G12</f>
        <v>0.15</v>
      </c>
      <c r="O57" s="248">
        <f>+DCF!H12</f>
        <v>0.15</v>
      </c>
      <c r="P57" s="248">
        <f>+DCF!I12</f>
        <v>0.15</v>
      </c>
      <c r="Q57" s="249" t="str">
        <f>+DCF!J12</f>
        <v>Accelerated computing will be split into DCAI and CCG**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customHeight="1" x14ac:dyDescent="0.2">
      <c r="A58" s="12"/>
      <c r="B58" s="24" t="s">
        <v>63</v>
      </c>
      <c r="C58" s="10" t="s">
        <v>41</v>
      </c>
      <c r="D58" s="48"/>
      <c r="E58" s="48"/>
      <c r="F58" s="48"/>
      <c r="G58" s="48"/>
      <c r="H58" s="49">
        <v>0</v>
      </c>
      <c r="I58" s="50">
        <f>I68/H68-1</f>
        <v>1.0298507462686568</v>
      </c>
      <c r="J58" s="248">
        <f>+DCF!C13</f>
        <v>1</v>
      </c>
      <c r="K58" s="248">
        <f>+DCF!D13</f>
        <v>1</v>
      </c>
      <c r="L58" s="248">
        <f>+DCF!E13</f>
        <v>1</v>
      </c>
      <c r="M58" s="248">
        <f>+DCF!F13</f>
        <v>0.05</v>
      </c>
      <c r="N58" s="248">
        <f>+DCF!G13</f>
        <v>0.03</v>
      </c>
      <c r="O58" s="248">
        <f>+DCF!H13</f>
        <v>0.03</v>
      </c>
      <c r="P58" s="248">
        <f>+DCF!I13</f>
        <v>0.03</v>
      </c>
      <c r="Q58" s="249" t="str">
        <f>+DCF!J13</f>
        <v>IFS' new Foundry is taking in all the demands it can get and it's taking a lot. Broadcom, NVIDIA and many more companies are said to already have signed up for Intel 18A process.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customHeight="1" x14ac:dyDescent="0.2">
      <c r="A59" s="12"/>
      <c r="B59" s="24"/>
      <c r="C59" s="10"/>
      <c r="D59" s="12"/>
      <c r="E59" s="12"/>
      <c r="F59" s="12"/>
      <c r="G59" s="12"/>
      <c r="H59" s="12"/>
      <c r="I59" s="50"/>
      <c r="J59" s="50"/>
      <c r="K59" s="12"/>
      <c r="L59" s="12"/>
      <c r="M59" s="12"/>
      <c r="N59" s="12"/>
      <c r="O59" s="12"/>
      <c r="P59" s="12"/>
      <c r="Q59" s="18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customHeight="1" x14ac:dyDescent="0.2">
      <c r="A60" s="12"/>
      <c r="B60" s="12"/>
      <c r="C60" s="52"/>
      <c r="D60" s="12"/>
      <c r="E60" s="12"/>
      <c r="F60" s="12"/>
      <c r="G60" s="12"/>
      <c r="H60" s="12"/>
      <c r="I60" s="12"/>
      <c r="J60" s="50"/>
      <c r="K60" s="12"/>
      <c r="L60" s="12"/>
      <c r="M60" s="12"/>
      <c r="N60" s="12"/>
      <c r="O60" s="12"/>
      <c r="P60" s="12"/>
      <c r="Q60" s="18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customHeight="1" x14ac:dyDescent="0.2">
      <c r="A61" s="18" t="s">
        <v>13</v>
      </c>
      <c r="B61" s="19" t="s">
        <v>68</v>
      </c>
      <c r="C61" s="53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8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customHeight="1" x14ac:dyDescent="0.2">
      <c r="A62" s="18"/>
      <c r="B62" s="13"/>
      <c r="C62" s="45"/>
      <c r="D62" s="12"/>
      <c r="E62" s="12"/>
      <c r="F62" s="12"/>
      <c r="G62" s="12"/>
      <c r="H62" s="12"/>
      <c r="I62" s="12"/>
      <c r="J62" s="43"/>
      <c r="K62" s="12"/>
      <c r="L62" s="12"/>
      <c r="M62" s="12"/>
      <c r="N62" s="12"/>
      <c r="O62" s="12"/>
      <c r="P62" s="12"/>
      <c r="Q62" s="18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customHeight="1" x14ac:dyDescent="0.2">
      <c r="A63" s="12"/>
      <c r="B63" s="24" t="s">
        <v>58</v>
      </c>
      <c r="C63" s="10" t="s">
        <v>4</v>
      </c>
      <c r="D63" s="48"/>
      <c r="E63" s="48"/>
      <c r="F63" s="49"/>
      <c r="G63" s="49"/>
      <c r="H63" s="54">
        <v>31527</v>
      </c>
      <c r="I63" s="54">
        <v>29258</v>
      </c>
      <c r="J63" s="43">
        <f>+I63*(1+DCF!C8)</f>
        <v>29258</v>
      </c>
      <c r="K63" s="43">
        <f>+J63*(1+DCF!D8)</f>
        <v>29258</v>
      </c>
      <c r="L63" s="43">
        <f>+K63*(1+DCF!E8)</f>
        <v>29258</v>
      </c>
      <c r="M63" s="43">
        <f>+L63*(1+DCF!F8)</f>
        <v>29258</v>
      </c>
      <c r="N63" s="43">
        <f>M63*(1+DCF!G8)</f>
        <v>29258</v>
      </c>
      <c r="O63" s="43">
        <f>N63*(1+DCF!H8)</f>
        <v>29258</v>
      </c>
      <c r="P63" s="43">
        <f>O63*(1+DCF!I8)</f>
        <v>29258</v>
      </c>
      <c r="Q63" s="18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customHeight="1" x14ac:dyDescent="0.2">
      <c r="A64" s="12"/>
      <c r="B64" s="24" t="s">
        <v>59</v>
      </c>
      <c r="C64" s="10" t="s">
        <v>4</v>
      </c>
      <c r="D64" s="48"/>
      <c r="E64" s="48"/>
      <c r="F64" s="49"/>
      <c r="G64" s="49"/>
      <c r="H64" s="54">
        <v>19546.739999999998</v>
      </c>
      <c r="I64" s="54">
        <v>15521</v>
      </c>
      <c r="J64" s="43">
        <f>+I64*(1+DCF!C9)</f>
        <v>15831.42</v>
      </c>
      <c r="K64" s="43">
        <f>+J64*(1+DCF!D9)</f>
        <v>16148.0484</v>
      </c>
      <c r="L64" s="43">
        <f>+K64*(1+DCF!E9)</f>
        <v>16471.009367999999</v>
      </c>
      <c r="M64" s="43">
        <f>+L64*(1+DCF!F9)</f>
        <v>16800.429555359999</v>
      </c>
      <c r="N64" s="43">
        <f>M64*(1+DCF!G9)</f>
        <v>17136.438146467201</v>
      </c>
      <c r="O64" s="43">
        <f>N64*(1+DCF!H9)</f>
        <v>17479.166909396547</v>
      </c>
      <c r="P64" s="43">
        <f>O64*(1+DCF!I9)</f>
        <v>17828.750247584478</v>
      </c>
      <c r="Q64" s="18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customHeight="1" x14ac:dyDescent="0.2">
      <c r="A65" s="12"/>
      <c r="B65" s="24" t="s">
        <v>60</v>
      </c>
      <c r="C65" s="10" t="s">
        <v>4</v>
      </c>
      <c r="D65" s="48"/>
      <c r="E65" s="48"/>
      <c r="F65" s="49"/>
      <c r="G65" s="49"/>
      <c r="H65" s="54">
        <v>8827.5600000000013</v>
      </c>
      <c r="I65" s="54">
        <v>5774</v>
      </c>
      <c r="J65" s="43">
        <f>+I65*(1+DCF!C10)</f>
        <v>5889.4800000000005</v>
      </c>
      <c r="K65" s="43">
        <f>+J65*(1+DCF!D10)</f>
        <v>6007.2696000000005</v>
      </c>
      <c r="L65" s="43">
        <f>+K65*(1+DCF!E10)</f>
        <v>6127.4149920000009</v>
      </c>
      <c r="M65" s="43">
        <f>+L65*(1+DCF!F10)</f>
        <v>6249.9632918400011</v>
      </c>
      <c r="N65" s="43">
        <f>M65*(1+DCF!G10)</f>
        <v>6374.9625576768012</v>
      </c>
      <c r="O65" s="43">
        <f>N65*(1+DCF!H10)</f>
        <v>6502.4618088303378</v>
      </c>
      <c r="P65" s="43">
        <f>O65*(1+DCF!I10)</f>
        <v>6632.5110450069442</v>
      </c>
      <c r="Q65" s="18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customHeight="1" x14ac:dyDescent="0.2">
      <c r="A66" s="12"/>
      <c r="B66" s="24" t="s">
        <v>61</v>
      </c>
      <c r="C66" s="10" t="s">
        <v>4</v>
      </c>
      <c r="D66" s="48"/>
      <c r="E66" s="48"/>
      <c r="F66" s="49"/>
      <c r="G66" s="49"/>
      <c r="H66" s="54">
        <v>1891.62</v>
      </c>
      <c r="I66" s="54">
        <v>2079</v>
      </c>
      <c r="J66" s="43">
        <f>+I66*(1+DCF!C11)</f>
        <v>2245.3200000000002</v>
      </c>
      <c r="K66" s="43">
        <f>+J66*(1+DCF!D11)</f>
        <v>2290.2264</v>
      </c>
      <c r="L66" s="43">
        <f>+K66*(1+DCF!E11)</f>
        <v>2336.0309280000001</v>
      </c>
      <c r="M66" s="43">
        <f>+L66*(1+DCF!F11)</f>
        <v>2382.75154656</v>
      </c>
      <c r="N66" s="43">
        <f>M66*(1+DCF!G11)</f>
        <v>2430.4065774912001</v>
      </c>
      <c r="O66" s="43">
        <f>N66*(1+DCF!H11)</f>
        <v>2479.0147090410242</v>
      </c>
      <c r="P66" s="43">
        <f>O66*(1+DCF!I11)</f>
        <v>2528.5950032218448</v>
      </c>
      <c r="Q66" s="18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customHeight="1" x14ac:dyDescent="0.2">
      <c r="A67" s="12"/>
      <c r="B67" s="24" t="s">
        <v>62</v>
      </c>
      <c r="C67" s="10" t="s">
        <v>4</v>
      </c>
      <c r="D67" s="48"/>
      <c r="E67" s="48"/>
      <c r="F67" s="49"/>
      <c r="G67" s="49"/>
      <c r="H67" s="54">
        <v>630.54</v>
      </c>
      <c r="I67" s="54">
        <v>0</v>
      </c>
      <c r="J67" s="43">
        <f>+I67*(1+DCF!C12)</f>
        <v>0</v>
      </c>
      <c r="K67" s="43">
        <f>+J67*(1+DCF!D12)</f>
        <v>0</v>
      </c>
      <c r="L67" s="43">
        <f>+K67*(1+DCF!E12)</f>
        <v>0</v>
      </c>
      <c r="M67" s="43">
        <f>+L67*(1+DCF!F12)</f>
        <v>0</v>
      </c>
      <c r="N67" s="43">
        <f>M67*(1+DCF!G12)</f>
        <v>0</v>
      </c>
      <c r="O67" s="43">
        <f>N67*(1+DCF!H12)</f>
        <v>0</v>
      </c>
      <c r="P67" s="43">
        <f>O67*(1+DCF!I12)</f>
        <v>0</v>
      </c>
      <c r="Q67" s="18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customHeight="1" x14ac:dyDescent="0.2">
      <c r="A68" s="12"/>
      <c r="B68" s="24" t="s">
        <v>63</v>
      </c>
      <c r="C68" s="10" t="s">
        <v>4</v>
      </c>
      <c r="D68" s="48"/>
      <c r="E68" s="48"/>
      <c r="F68" s="49"/>
      <c r="G68" s="49"/>
      <c r="H68" s="54">
        <v>469</v>
      </c>
      <c r="I68" s="54">
        <v>952</v>
      </c>
      <c r="J68" s="54">
        <v>0</v>
      </c>
      <c r="K68" s="43">
        <f>+J68*(1+DCF!D13)</f>
        <v>0</v>
      </c>
      <c r="L68" s="43">
        <f>+K68*(1+DCF!E13)</f>
        <v>0</v>
      </c>
      <c r="M68" s="43">
        <f>+L68*(1+DCF!F13)</f>
        <v>0</v>
      </c>
      <c r="N68" s="43">
        <f t="shared" ref="N68:P68" si="8">(SUM(N13:N14)*N16)*N15</f>
        <v>6520.3714004168141</v>
      </c>
      <c r="O68" s="43">
        <f t="shared" si="8"/>
        <v>8237.2861483725592</v>
      </c>
      <c r="P68" s="43">
        <f t="shared" si="8"/>
        <v>10262.62725093874</v>
      </c>
      <c r="Q68" s="18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customHeight="1" x14ac:dyDescent="0.2">
      <c r="A69" s="12"/>
      <c r="B69" s="103" t="s">
        <v>209</v>
      </c>
      <c r="C69" s="10" t="s">
        <v>4</v>
      </c>
      <c r="D69" s="48"/>
      <c r="E69" s="48"/>
      <c r="F69" s="49"/>
      <c r="G69" s="49"/>
      <c r="H69" s="54"/>
      <c r="I69" s="54"/>
      <c r="J69" s="43">
        <f>15000/4</f>
        <v>3750</v>
      </c>
      <c r="K69" s="43">
        <f t="shared" ref="K69:M69" si="9">15000/4</f>
        <v>3750</v>
      </c>
      <c r="L69" s="43">
        <f t="shared" si="9"/>
        <v>3750</v>
      </c>
      <c r="M69" s="43">
        <f t="shared" si="9"/>
        <v>3750</v>
      </c>
      <c r="N69" s="43"/>
      <c r="O69" s="43"/>
      <c r="P69" s="43"/>
      <c r="Q69" s="18" t="s">
        <v>270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customHeight="1" x14ac:dyDescent="0.2">
      <c r="A70" s="12"/>
      <c r="B70" s="24" t="s">
        <v>69</v>
      </c>
      <c r="C70" s="10" t="s">
        <v>4</v>
      </c>
      <c r="D70" s="48"/>
      <c r="E70" s="48"/>
      <c r="F70" s="49"/>
      <c r="G70" s="49"/>
      <c r="H70" s="54">
        <v>1089</v>
      </c>
      <c r="I70" s="54">
        <v>644</v>
      </c>
      <c r="J70" s="54">
        <f t="shared" ref="J70:M70" si="10">+I70*(1+J59)</f>
        <v>644</v>
      </c>
      <c r="K70" s="54">
        <f t="shared" si="10"/>
        <v>644</v>
      </c>
      <c r="L70" s="54">
        <f t="shared" si="10"/>
        <v>644</v>
      </c>
      <c r="M70" s="54">
        <f t="shared" si="10"/>
        <v>644</v>
      </c>
      <c r="N70" s="54">
        <f t="shared" ref="N70" si="11">+M70*(1+N59)</f>
        <v>644</v>
      </c>
      <c r="O70" s="54">
        <f t="shared" ref="O70" si="12">+N70*(1+O59)</f>
        <v>644</v>
      </c>
      <c r="P70" s="54">
        <f t="shared" ref="P70" si="13">+O70*(1+P59)</f>
        <v>644</v>
      </c>
      <c r="Q70" s="18" t="s">
        <v>271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customHeight="1" x14ac:dyDescent="0.2">
      <c r="A71" s="12"/>
      <c r="B71" s="22" t="s">
        <v>70</v>
      </c>
      <c r="C71" s="10" t="s">
        <v>4</v>
      </c>
      <c r="D71" s="48"/>
      <c r="E71" s="48"/>
      <c r="F71" s="55">
        <v>77867</v>
      </c>
      <c r="G71" s="55">
        <v>79024</v>
      </c>
      <c r="H71" s="55">
        <v>63054</v>
      </c>
      <c r="I71" s="55">
        <v>54228</v>
      </c>
      <c r="J71" s="56">
        <f t="shared" ref="J71:P71" si="14">SUM(J63:J70)</f>
        <v>57618.22</v>
      </c>
      <c r="K71" s="56">
        <f t="shared" si="14"/>
        <v>58097.544399999999</v>
      </c>
      <c r="L71" s="56">
        <f t="shared" si="14"/>
        <v>58586.455287999997</v>
      </c>
      <c r="M71" s="56">
        <f t="shared" si="14"/>
        <v>59085.144393759998</v>
      </c>
      <c r="N71" s="56">
        <f t="shared" si="14"/>
        <v>62364.178682052021</v>
      </c>
      <c r="O71" s="56">
        <f t="shared" si="14"/>
        <v>64599.929575640468</v>
      </c>
      <c r="P71" s="56">
        <f t="shared" si="14"/>
        <v>67154.483546752017</v>
      </c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customHeight="1" x14ac:dyDescent="0.2">
      <c r="A72" s="12"/>
      <c r="B72" s="24" t="s">
        <v>71</v>
      </c>
      <c r="C72" s="10" t="s">
        <v>4</v>
      </c>
      <c r="D72" s="48"/>
      <c r="E72" s="48"/>
      <c r="F72" s="54">
        <v>34255</v>
      </c>
      <c r="G72" s="54">
        <v>35209</v>
      </c>
      <c r="H72" s="54">
        <v>36188</v>
      </c>
      <c r="I72" s="54">
        <v>32517</v>
      </c>
      <c r="J72" s="43">
        <f t="shared" ref="J72:M72" si="15">+J71*J74</f>
        <v>34570.932000000001</v>
      </c>
      <c r="K72" s="43">
        <f t="shared" si="15"/>
        <v>34858.526639999996</v>
      </c>
      <c r="L72" s="43">
        <f t="shared" si="15"/>
        <v>35151.873172799998</v>
      </c>
      <c r="M72" s="43">
        <f t="shared" si="15"/>
        <v>35451.086636255997</v>
      </c>
      <c r="N72" s="43">
        <f t="shared" ref="N72:P72" si="16">N71*N74</f>
        <v>37418.507209231211</v>
      </c>
      <c r="O72" s="43">
        <f t="shared" si="16"/>
        <v>38759.957745384279</v>
      </c>
      <c r="P72" s="43">
        <f t="shared" si="16"/>
        <v>40292.69012805121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customHeight="1" x14ac:dyDescent="0.2">
      <c r="A73" s="12"/>
      <c r="B73" s="24"/>
      <c r="C73" s="10"/>
      <c r="D73" s="43"/>
      <c r="E73" s="43"/>
      <c r="F73" s="43"/>
      <c r="G73" s="43"/>
      <c r="H73" s="43"/>
      <c r="I73" s="57"/>
      <c r="J73" s="57"/>
      <c r="K73" s="57"/>
      <c r="L73" s="57"/>
      <c r="M73" s="57"/>
      <c r="N73" s="57"/>
      <c r="O73" s="57"/>
      <c r="P73" s="5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customHeight="1" x14ac:dyDescent="0.2">
      <c r="A74" s="12"/>
      <c r="B74" s="58" t="s">
        <v>72</v>
      </c>
      <c r="C74" s="59"/>
      <c r="D74" s="60"/>
      <c r="E74" s="60"/>
      <c r="F74" s="61">
        <f t="shared" ref="F74:I74" si="17">F72/F71</f>
        <v>0.43991678117816274</v>
      </c>
      <c r="G74" s="61">
        <f t="shared" si="17"/>
        <v>0.4455481878922859</v>
      </c>
      <c r="H74" s="61">
        <f t="shared" si="17"/>
        <v>0.57392076632727507</v>
      </c>
      <c r="I74" s="61">
        <f t="shared" si="17"/>
        <v>0.59963487497233903</v>
      </c>
      <c r="J74" s="62">
        <f>1-+DCF!H22</f>
        <v>0.6</v>
      </c>
      <c r="K74" s="62">
        <f>1-+DCF!I22</f>
        <v>0.6</v>
      </c>
      <c r="L74" s="62">
        <f>1-+DCF!J22</f>
        <v>0.6</v>
      </c>
      <c r="M74" s="62">
        <f>1-+DCF!K22</f>
        <v>0.6</v>
      </c>
      <c r="N74" s="62">
        <f>1-+DCF!L22</f>
        <v>0.6</v>
      </c>
      <c r="O74" s="62">
        <f>+N74</f>
        <v>0.6</v>
      </c>
      <c r="P74" s="62">
        <f>+O74</f>
        <v>0.6</v>
      </c>
      <c r="Q74" s="18" t="s">
        <v>4902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customHeight="1" x14ac:dyDescent="0.2">
      <c r="A75" s="12"/>
      <c r="B75" s="64"/>
      <c r="C75" s="10"/>
      <c r="D75" s="43"/>
      <c r="E75" s="43"/>
      <c r="F75" s="43"/>
      <c r="G75" s="43"/>
      <c r="H75" s="43"/>
      <c r="I75" s="12"/>
      <c r="J75" s="57"/>
      <c r="K75" s="57"/>
      <c r="L75" s="57"/>
      <c r="M75" s="57"/>
      <c r="N75" s="57"/>
      <c r="O75" s="57"/>
      <c r="P75" s="5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customHeight="1" x14ac:dyDescent="0.2">
      <c r="A76" s="12"/>
      <c r="B76" s="22" t="s">
        <v>73</v>
      </c>
      <c r="C76" s="10" t="s">
        <v>4</v>
      </c>
      <c r="D76" s="48"/>
      <c r="E76" s="48"/>
      <c r="F76" s="56">
        <f t="shared" ref="F76:P76" si="18">F71-F72</f>
        <v>43612</v>
      </c>
      <c r="G76" s="56">
        <f t="shared" si="18"/>
        <v>43815</v>
      </c>
      <c r="H76" s="56">
        <f t="shared" si="18"/>
        <v>26866</v>
      </c>
      <c r="I76" s="56">
        <f t="shared" si="18"/>
        <v>21711</v>
      </c>
      <c r="J76" s="56">
        <f t="shared" si="18"/>
        <v>23047.288</v>
      </c>
      <c r="K76" s="56">
        <f t="shared" si="18"/>
        <v>23239.017760000002</v>
      </c>
      <c r="L76" s="56">
        <f t="shared" si="18"/>
        <v>23434.582115199999</v>
      </c>
      <c r="M76" s="56">
        <f t="shared" si="18"/>
        <v>23634.057757504001</v>
      </c>
      <c r="N76" s="56">
        <f t="shared" si="18"/>
        <v>24945.67147282081</v>
      </c>
      <c r="O76" s="56">
        <f t="shared" si="18"/>
        <v>25839.971830256189</v>
      </c>
      <c r="P76" s="56">
        <f t="shared" si="18"/>
        <v>26861.793418700807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customHeight="1" x14ac:dyDescent="0.2">
      <c r="A77" s="12"/>
      <c r="B77" s="24" t="s">
        <v>74</v>
      </c>
      <c r="C77" s="10" t="s">
        <v>4</v>
      </c>
      <c r="D77" s="48"/>
      <c r="E77" s="48"/>
      <c r="F77" s="54">
        <v>13556</v>
      </c>
      <c r="G77" s="54">
        <v>15190</v>
      </c>
      <c r="H77" s="54">
        <v>17528</v>
      </c>
      <c r="I77" s="54">
        <v>16046</v>
      </c>
      <c r="J77" s="54">
        <v>18000</v>
      </c>
      <c r="K77" s="43">
        <f>+J77</f>
        <v>18000</v>
      </c>
      <c r="L77" s="43">
        <f t="shared" ref="L77:M77" si="19">AVERAGE(J77:K77)</f>
        <v>18000</v>
      </c>
      <c r="M77" s="43">
        <f t="shared" si="19"/>
        <v>18000</v>
      </c>
      <c r="N77" s="43">
        <f t="shared" ref="N77:P77" si="20">M77</f>
        <v>18000</v>
      </c>
      <c r="O77" s="43">
        <f t="shared" si="20"/>
        <v>18000</v>
      </c>
      <c r="P77" s="43">
        <f t="shared" si="20"/>
        <v>18000</v>
      </c>
      <c r="Q77" s="18" t="s">
        <v>272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customHeight="1" x14ac:dyDescent="0.2">
      <c r="A78" s="12"/>
      <c r="B78" s="24" t="s">
        <v>75</v>
      </c>
      <c r="C78" s="10" t="s">
        <v>4</v>
      </c>
      <c r="D78" s="48"/>
      <c r="E78" s="48"/>
      <c r="F78" s="54">
        <v>6180</v>
      </c>
      <c r="G78" s="54">
        <v>6543</v>
      </c>
      <c r="H78" s="54">
        <v>7002</v>
      </c>
      <c r="I78" s="54">
        <v>5634</v>
      </c>
      <c r="J78" s="43">
        <f>+H78</f>
        <v>7002</v>
      </c>
      <c r="K78" s="43">
        <f t="shared" ref="K78:P78" si="21">J78</f>
        <v>7002</v>
      </c>
      <c r="L78" s="43">
        <f t="shared" si="21"/>
        <v>7002</v>
      </c>
      <c r="M78" s="43">
        <f t="shared" si="21"/>
        <v>7002</v>
      </c>
      <c r="N78" s="43">
        <f t="shared" si="21"/>
        <v>7002</v>
      </c>
      <c r="O78" s="43">
        <f t="shared" si="21"/>
        <v>7002</v>
      </c>
      <c r="P78" s="43">
        <f t="shared" si="21"/>
        <v>7002</v>
      </c>
      <c r="Q78" s="18" t="s">
        <v>272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customHeight="1" x14ac:dyDescent="0.2">
      <c r="A79" s="12"/>
      <c r="B79" s="24" t="s">
        <v>76</v>
      </c>
      <c r="C79" s="10" t="s">
        <v>4</v>
      </c>
      <c r="D79" s="48"/>
      <c r="E79" s="48"/>
      <c r="F79" s="54">
        <v>198</v>
      </c>
      <c r="G79" s="54">
        <v>2626</v>
      </c>
      <c r="H79" s="54">
        <v>2</v>
      </c>
      <c r="I79" s="54">
        <v>-62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customHeight="1" x14ac:dyDescent="0.2">
      <c r="A80" s="12"/>
      <c r="B80" s="22" t="s">
        <v>77</v>
      </c>
      <c r="C80" s="10" t="s">
        <v>4</v>
      </c>
      <c r="D80" s="48"/>
      <c r="E80" s="48"/>
      <c r="F80" s="56">
        <f t="shared" ref="F80:P80" si="22">SUM(F77:F79)</f>
        <v>19934</v>
      </c>
      <c r="G80" s="56">
        <f t="shared" si="22"/>
        <v>24359</v>
      </c>
      <c r="H80" s="56">
        <f t="shared" si="22"/>
        <v>24532</v>
      </c>
      <c r="I80" s="56">
        <f t="shared" si="22"/>
        <v>21618</v>
      </c>
      <c r="J80" s="55">
        <v>25000</v>
      </c>
      <c r="K80" s="55">
        <v>25000</v>
      </c>
      <c r="L80" s="55">
        <v>25000</v>
      </c>
      <c r="M80" s="55">
        <v>25000</v>
      </c>
      <c r="N80" s="56">
        <f t="shared" si="22"/>
        <v>25002</v>
      </c>
      <c r="O80" s="56">
        <f t="shared" si="22"/>
        <v>25002</v>
      </c>
      <c r="P80" s="56">
        <f t="shared" si="22"/>
        <v>25002</v>
      </c>
      <c r="R80" s="43"/>
      <c r="S80" s="43"/>
      <c r="T80" s="43"/>
      <c r="U80" s="43"/>
      <c r="V80" s="43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customHeight="1" x14ac:dyDescent="0.2">
      <c r="A81" s="12"/>
      <c r="B81" s="22" t="s">
        <v>78</v>
      </c>
      <c r="C81" s="10" t="s">
        <v>4</v>
      </c>
      <c r="D81" s="48"/>
      <c r="E81" s="48"/>
      <c r="F81" s="56">
        <f t="shared" ref="F81:P81" si="23">F76-F80</f>
        <v>23678</v>
      </c>
      <c r="G81" s="56">
        <f t="shared" si="23"/>
        <v>19456</v>
      </c>
      <c r="H81" s="56">
        <f t="shared" si="23"/>
        <v>2334</v>
      </c>
      <c r="I81" s="56">
        <f t="shared" si="23"/>
        <v>93</v>
      </c>
      <c r="J81" s="56">
        <f t="shared" si="23"/>
        <v>-1952.7119999999995</v>
      </c>
      <c r="K81" s="56">
        <f t="shared" si="23"/>
        <v>-1760.9822399999975</v>
      </c>
      <c r="L81" s="56">
        <f t="shared" si="23"/>
        <v>-1565.417884800001</v>
      </c>
      <c r="M81" s="56">
        <f t="shared" si="23"/>
        <v>-1365.9422424959994</v>
      </c>
      <c r="N81" s="56">
        <f t="shared" si="23"/>
        <v>-56.328527179190132</v>
      </c>
      <c r="O81" s="56">
        <f t="shared" si="23"/>
        <v>837.9718302561887</v>
      </c>
      <c r="P81" s="56">
        <f t="shared" si="23"/>
        <v>1859.7934187008068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customHeight="1" x14ac:dyDescent="0.2">
      <c r="A82" s="12"/>
      <c r="B82" s="24" t="s">
        <v>79</v>
      </c>
      <c r="C82" s="10" t="s">
        <v>4</v>
      </c>
      <c r="D82" s="48"/>
      <c r="E82" s="48"/>
      <c r="F82" s="54">
        <v>1904</v>
      </c>
      <c r="G82" s="54">
        <v>2729</v>
      </c>
      <c r="H82" s="54">
        <v>4268</v>
      </c>
      <c r="I82" s="54">
        <v>40</v>
      </c>
      <c r="J82" s="54">
        <v>0</v>
      </c>
      <c r="K82" s="54">
        <v>0</v>
      </c>
      <c r="L82" s="54">
        <v>0</v>
      </c>
      <c r="M82" s="54">
        <v>0</v>
      </c>
      <c r="N82" s="43">
        <f t="shared" ref="N82:P82" si="24">M82</f>
        <v>0</v>
      </c>
      <c r="O82" s="43">
        <f t="shared" si="24"/>
        <v>0</v>
      </c>
      <c r="P82" s="43">
        <f t="shared" si="24"/>
        <v>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customHeight="1" x14ac:dyDescent="0.2">
      <c r="A83" s="12"/>
      <c r="B83" s="22" t="s">
        <v>80</v>
      </c>
      <c r="C83" s="206" t="s">
        <v>4</v>
      </c>
      <c r="D83" s="207"/>
      <c r="E83" s="207"/>
      <c r="F83" s="55">
        <v>-504</v>
      </c>
      <c r="G83" s="55">
        <f>SUM(G84:G86)</f>
        <v>-482</v>
      </c>
      <c r="H83" s="55">
        <f t="shared" ref="H83:I83" si="25">SUM(H84:H86)</f>
        <v>1166</v>
      </c>
      <c r="I83" s="55">
        <f t="shared" si="25"/>
        <v>629</v>
      </c>
      <c r="J83" s="56">
        <f>-(SUM('Debt Schedule'!D5:G50)-SUM('Debt Schedule'!C5:C6))</f>
        <v>-1180.713700000003</v>
      </c>
      <c r="K83" s="56">
        <f>-(SUM('Debt Schedule'!H5:K50)-SUM('Debt Schedule'!C7:C9))</f>
        <v>-1115.5974500000038</v>
      </c>
      <c r="L83" s="56">
        <f>-(SUM('Debt Schedule'!L5:O50)-'Debt Schedule'!C10)</f>
        <v>-1032.9474499999994</v>
      </c>
      <c r="M83" s="56">
        <f>(+SUM('Debt Schedule'!P11:S50)-SUM('Debt Schedule'!C11:C13))*-1</f>
        <v>-993.12245000000166</v>
      </c>
      <c r="N83" s="56">
        <f>-SUM('Debt Schedule'!T15:W50)</f>
        <v>-1900.6724499999996</v>
      </c>
      <c r="O83" s="56">
        <f>(+SUM('Debt Schedule'!X16:AA50)-SUM('Debt Schedule'!C16:C17))*-1</f>
        <v>-892.32245000000285</v>
      </c>
      <c r="P83" s="56">
        <f>(+SUM('Debt Schedule'!AB19:AE50)-SUM('Debt Schedule'!C19))*-1</f>
        <v>-804.1174500000011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customHeight="1" x14ac:dyDescent="0.2">
      <c r="A84" s="12"/>
      <c r="B84" s="195" t="s">
        <v>253</v>
      </c>
      <c r="C84" s="10" t="s">
        <v>4</v>
      </c>
      <c r="D84" s="48"/>
      <c r="E84" s="48"/>
      <c r="F84" s="49"/>
      <c r="G84" s="49">
        <v>144</v>
      </c>
      <c r="H84" s="49">
        <v>589</v>
      </c>
      <c r="I84" s="49">
        <v>1335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customHeight="1" x14ac:dyDescent="0.2">
      <c r="A85" s="12"/>
      <c r="B85" s="195" t="s">
        <v>254</v>
      </c>
      <c r="C85" s="10" t="s">
        <v>4</v>
      </c>
      <c r="D85" s="48"/>
      <c r="E85" s="48"/>
      <c r="F85" s="49"/>
      <c r="G85" s="49">
        <v>-597</v>
      </c>
      <c r="H85" s="49">
        <v>-496</v>
      </c>
      <c r="I85" s="49">
        <v>-878</v>
      </c>
      <c r="J85" s="48">
        <f>+J83</f>
        <v>-1180.713700000003</v>
      </c>
      <c r="K85" s="48">
        <f t="shared" ref="K85:P85" si="26">+K83</f>
        <v>-1115.5974500000038</v>
      </c>
      <c r="L85" s="48">
        <f t="shared" si="26"/>
        <v>-1032.9474499999994</v>
      </c>
      <c r="M85" s="48">
        <f t="shared" si="26"/>
        <v>-993.12245000000166</v>
      </c>
      <c r="N85" s="48">
        <f t="shared" si="26"/>
        <v>-1900.6724499999996</v>
      </c>
      <c r="O85" s="48">
        <f t="shared" si="26"/>
        <v>-892.32245000000285</v>
      </c>
      <c r="P85" s="48">
        <f t="shared" si="26"/>
        <v>-804.1174500000011</v>
      </c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customHeight="1" x14ac:dyDescent="0.2">
      <c r="A86" s="12"/>
      <c r="B86" s="195" t="s">
        <v>255</v>
      </c>
      <c r="C86" s="10" t="s">
        <v>4</v>
      </c>
      <c r="D86" s="48"/>
      <c r="E86" s="48"/>
      <c r="F86" s="49"/>
      <c r="G86" s="49">
        <v>-29</v>
      </c>
      <c r="H86" s="49">
        <v>1073</v>
      </c>
      <c r="I86" s="49">
        <v>172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customHeight="1" x14ac:dyDescent="0.2">
      <c r="A87" s="12"/>
      <c r="B87" s="22" t="s">
        <v>81</v>
      </c>
      <c r="C87" s="10" t="s">
        <v>4</v>
      </c>
      <c r="D87" s="48"/>
      <c r="E87" s="48"/>
      <c r="F87" s="56">
        <f>F81+F82+F83</f>
        <v>25078</v>
      </c>
      <c r="G87" s="56">
        <f t="shared" ref="G87:P87" si="27">G81+SUM(G82:G83)</f>
        <v>21703</v>
      </c>
      <c r="H87" s="56">
        <f t="shared" si="27"/>
        <v>7768</v>
      </c>
      <c r="I87" s="56">
        <f t="shared" si="27"/>
        <v>762</v>
      </c>
      <c r="J87" s="56">
        <f t="shared" si="27"/>
        <v>-3133.4257000000025</v>
      </c>
      <c r="K87" s="56">
        <f t="shared" si="27"/>
        <v>-2876.5796900000014</v>
      </c>
      <c r="L87" s="56">
        <f t="shared" si="27"/>
        <v>-2598.3653348000007</v>
      </c>
      <c r="M87" s="56">
        <f t="shared" si="27"/>
        <v>-2359.064692496001</v>
      </c>
      <c r="N87" s="56">
        <f t="shared" si="27"/>
        <v>-1957.0009771791897</v>
      </c>
      <c r="O87" s="56">
        <f t="shared" si="27"/>
        <v>-54.35061974381415</v>
      </c>
      <c r="P87" s="56">
        <f t="shared" si="27"/>
        <v>1055.6759687008057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customHeight="1" x14ac:dyDescent="0.2">
      <c r="A88" s="12"/>
      <c r="B88" s="24" t="s">
        <v>82</v>
      </c>
      <c r="C88" s="10" t="s">
        <v>4</v>
      </c>
      <c r="D88" s="48"/>
      <c r="E88" s="48"/>
      <c r="F88" s="54">
        <v>4179</v>
      </c>
      <c r="G88" s="54">
        <v>1835</v>
      </c>
      <c r="H88" s="54">
        <v>-249</v>
      </c>
      <c r="I88" s="54">
        <v>-913</v>
      </c>
      <c r="J88" s="202" t="str">
        <f>+IF(J87*J89&lt;0, "0", J87*J89)</f>
        <v>0</v>
      </c>
      <c r="K88" s="44" t="str">
        <f t="shared" ref="K88:P88" si="28">+IF(K87*K89&lt;0, "0", K87*K89)</f>
        <v>0</v>
      </c>
      <c r="L88" s="44" t="str">
        <f t="shared" si="28"/>
        <v>0</v>
      </c>
      <c r="M88" s="44" t="str">
        <f t="shared" si="28"/>
        <v>0</v>
      </c>
      <c r="N88" s="43" t="str">
        <f t="shared" si="28"/>
        <v>0</v>
      </c>
      <c r="O88" s="43" t="str">
        <f t="shared" si="28"/>
        <v>0</v>
      </c>
      <c r="P88" s="43">
        <f t="shared" si="28"/>
        <v>175.91793098335859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customHeight="1" x14ac:dyDescent="0.2">
      <c r="A89" s="12"/>
      <c r="B89" s="196" t="s">
        <v>251</v>
      </c>
      <c r="C89" s="197"/>
      <c r="D89" s="198"/>
      <c r="E89" s="198"/>
      <c r="F89" s="199">
        <f>+F88/F87</f>
        <v>0.16664008294122337</v>
      </c>
      <c r="G89" s="199">
        <f t="shared" ref="G89:I89" si="29">+G88/G87</f>
        <v>8.4550522969174771E-2</v>
      </c>
      <c r="H89" s="199">
        <f t="shared" si="29"/>
        <v>-3.2054582904222452E-2</v>
      </c>
      <c r="I89" s="199">
        <f t="shared" si="29"/>
        <v>-1.1981627296587927</v>
      </c>
      <c r="J89" s="200">
        <f>+F89</f>
        <v>0.16664008294122337</v>
      </c>
      <c r="K89" s="200">
        <f>+J89</f>
        <v>0.16664008294122337</v>
      </c>
      <c r="L89" s="200">
        <f t="shared" ref="L89:P89" si="30">+K89</f>
        <v>0.16664008294122337</v>
      </c>
      <c r="M89" s="200">
        <f t="shared" si="30"/>
        <v>0.16664008294122337</v>
      </c>
      <c r="N89" s="201">
        <f t="shared" si="30"/>
        <v>0.16664008294122337</v>
      </c>
      <c r="O89" s="201">
        <f t="shared" si="30"/>
        <v>0.16664008294122337</v>
      </c>
      <c r="P89" s="201">
        <f t="shared" si="30"/>
        <v>0.16664008294122337</v>
      </c>
      <c r="Q89" s="18" t="s">
        <v>274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customHeight="1" x14ac:dyDescent="0.2">
      <c r="A90" s="12"/>
      <c r="B90" s="22" t="s">
        <v>83</v>
      </c>
      <c r="C90" s="10" t="s">
        <v>4</v>
      </c>
      <c r="D90" s="48"/>
      <c r="E90" s="48"/>
      <c r="F90" s="56">
        <f t="shared" ref="F90:P90" si="31">F87-F88</f>
        <v>20899</v>
      </c>
      <c r="G90" s="56">
        <f t="shared" si="31"/>
        <v>19868</v>
      </c>
      <c r="H90" s="56">
        <f t="shared" si="31"/>
        <v>8017</v>
      </c>
      <c r="I90" s="56">
        <f t="shared" si="31"/>
        <v>1675</v>
      </c>
      <c r="J90" s="56">
        <f t="shared" si="31"/>
        <v>-3133.4257000000025</v>
      </c>
      <c r="K90" s="56">
        <f t="shared" si="31"/>
        <v>-2876.5796900000014</v>
      </c>
      <c r="L90" s="56">
        <f t="shared" si="31"/>
        <v>-2598.3653348000007</v>
      </c>
      <c r="M90" s="56">
        <f t="shared" si="31"/>
        <v>-2359.064692496001</v>
      </c>
      <c r="N90" s="56">
        <f t="shared" si="31"/>
        <v>-1957.0009771791897</v>
      </c>
      <c r="O90" s="56">
        <f t="shared" si="31"/>
        <v>-54.35061974381415</v>
      </c>
      <c r="P90" s="56">
        <f t="shared" si="31"/>
        <v>879.75803771744711</v>
      </c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customHeight="1" x14ac:dyDescent="0.2">
      <c r="A91" s="12"/>
      <c r="B91" s="24" t="s">
        <v>84</v>
      </c>
      <c r="C91" s="10" t="s">
        <v>4</v>
      </c>
      <c r="D91" s="48"/>
      <c r="E91" s="48"/>
      <c r="F91" s="37">
        <v>0</v>
      </c>
      <c r="G91" s="37" t="s">
        <v>25</v>
      </c>
      <c r="H91" s="54">
        <v>3</v>
      </c>
      <c r="I91" s="54">
        <v>-14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18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customHeight="1" x14ac:dyDescent="0.2">
      <c r="A92" s="12"/>
      <c r="B92" s="24" t="s">
        <v>85</v>
      </c>
      <c r="C92" s="10" t="s">
        <v>4</v>
      </c>
      <c r="D92" s="48"/>
      <c r="E92" s="48"/>
      <c r="F92" s="44">
        <f t="shared" ref="F92:G92" si="32">F90</f>
        <v>20899</v>
      </c>
      <c r="G92" s="44">
        <f t="shared" si="32"/>
        <v>19868</v>
      </c>
      <c r="H92" s="43">
        <f t="shared" ref="H92:P92" si="33">+H90-H91</f>
        <v>8014</v>
      </c>
      <c r="I92" s="43">
        <f t="shared" si="33"/>
        <v>1689</v>
      </c>
      <c r="J92" s="43">
        <f t="shared" si="33"/>
        <v>-3133.4257000000025</v>
      </c>
      <c r="K92" s="43">
        <f t="shared" si="33"/>
        <v>-2876.5796900000014</v>
      </c>
      <c r="L92" s="43">
        <f t="shared" si="33"/>
        <v>-2598.3653348000007</v>
      </c>
      <c r="M92" s="43">
        <f t="shared" si="33"/>
        <v>-2359.064692496001</v>
      </c>
      <c r="N92" s="43">
        <f t="shared" si="33"/>
        <v>-1957.0009771791897</v>
      </c>
      <c r="O92" s="43">
        <f t="shared" si="33"/>
        <v>-54.35061974381415</v>
      </c>
      <c r="P92" s="43">
        <f t="shared" si="33"/>
        <v>879.75803771744711</v>
      </c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hidden="1" customHeight="1" outlineLevel="1" x14ac:dyDescent="0.2">
      <c r="A93" s="12"/>
      <c r="B93" s="24" t="s">
        <v>86</v>
      </c>
      <c r="C93" s="10" t="s">
        <v>87</v>
      </c>
      <c r="D93" s="48"/>
      <c r="E93" s="48"/>
      <c r="F93" s="54"/>
      <c r="G93" s="54">
        <v>4.8899999999999997</v>
      </c>
      <c r="H93" s="54">
        <v>1.95</v>
      </c>
      <c r="I93" s="54">
        <v>0.41</v>
      </c>
      <c r="J93" s="43"/>
      <c r="K93" s="43"/>
      <c r="L93" s="43"/>
      <c r="M93" s="43"/>
      <c r="N93" s="43" t="e">
        <f t="shared" ref="N93:P93" si="34">N$92/N106</f>
        <v>#DIV/0!</v>
      </c>
      <c r="O93" s="43" t="e">
        <f t="shared" si="34"/>
        <v>#DIV/0!</v>
      </c>
      <c r="P93" s="43" t="e">
        <f t="shared" si="34"/>
        <v>#DIV/0!</v>
      </c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hidden="1" customHeight="1" outlineLevel="1" x14ac:dyDescent="0.2">
      <c r="A94" s="12"/>
      <c r="B94" s="24" t="str">
        <f>B93</f>
        <v>Earnings per share attributable to Intel</v>
      </c>
      <c r="C94" s="10" t="s">
        <v>88</v>
      </c>
      <c r="D94" s="48"/>
      <c r="E94" s="48"/>
      <c r="F94" s="54"/>
      <c r="G94" s="54">
        <v>4.8600000000000003</v>
      </c>
      <c r="H94" s="54">
        <v>1.94</v>
      </c>
      <c r="I94" s="54">
        <v>0.41</v>
      </c>
      <c r="J94" s="43"/>
      <c r="K94" s="43"/>
      <c r="L94" s="43"/>
      <c r="M94" s="43"/>
      <c r="N94" s="43" t="e">
        <f t="shared" ref="N94:P94" si="35">N$92/N107</f>
        <v>#DIV/0!</v>
      </c>
      <c r="O94" s="43" t="e">
        <f t="shared" si="35"/>
        <v>#DIV/0!</v>
      </c>
      <c r="P94" s="43" t="e">
        <f t="shared" si="35"/>
        <v>#DIV/0!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customHeight="1" collapsed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customHeight="1" x14ac:dyDescent="0.2">
      <c r="A96" s="12"/>
      <c r="B96" s="12" t="s">
        <v>89</v>
      </c>
      <c r="C96" s="10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customHeight="1" x14ac:dyDescent="0.2">
      <c r="A97" s="12"/>
      <c r="B97" s="24" t="s">
        <v>90</v>
      </c>
      <c r="C97" s="10" t="s">
        <v>4</v>
      </c>
      <c r="D97" s="12"/>
      <c r="E97" s="12"/>
      <c r="F97" s="12"/>
      <c r="G97" s="54">
        <v>-520</v>
      </c>
      <c r="H97" s="54">
        <v>-510</v>
      </c>
      <c r="I97" s="54">
        <v>272</v>
      </c>
      <c r="J97" s="209">
        <v>0</v>
      </c>
      <c r="K97" s="209">
        <v>0</v>
      </c>
      <c r="L97" s="209">
        <v>0</v>
      </c>
      <c r="M97" s="209">
        <v>0</v>
      </c>
      <c r="N97" s="209">
        <v>0</v>
      </c>
      <c r="O97" s="209">
        <v>0</v>
      </c>
      <c r="P97" s="209">
        <v>0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customHeight="1" x14ac:dyDescent="0.2">
      <c r="A98" s="12"/>
      <c r="B98" s="24" t="s">
        <v>91</v>
      </c>
      <c r="C98" s="10" t="s">
        <v>4</v>
      </c>
      <c r="D98" s="48"/>
      <c r="E98" s="48"/>
      <c r="F98" s="43"/>
      <c r="G98" s="54">
        <v>451</v>
      </c>
      <c r="H98" s="54">
        <v>855</v>
      </c>
      <c r="I98" s="54">
        <v>66</v>
      </c>
      <c r="J98" s="209">
        <v>0</v>
      </c>
      <c r="K98" s="209">
        <v>0</v>
      </c>
      <c r="L98" s="209">
        <v>0</v>
      </c>
      <c r="M98" s="209">
        <v>0</v>
      </c>
      <c r="N98" s="209">
        <v>0</v>
      </c>
      <c r="O98" s="209">
        <v>0</v>
      </c>
      <c r="P98" s="209">
        <v>0</v>
      </c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customHeight="1" x14ac:dyDescent="0.2">
      <c r="A99" s="12"/>
      <c r="B99" s="24" t="s">
        <v>92</v>
      </c>
      <c r="C99" s="10" t="s">
        <v>4</v>
      </c>
      <c r="D99" s="48"/>
      <c r="E99" s="48"/>
      <c r="F99" s="43"/>
      <c r="G99" s="54">
        <v>-60</v>
      </c>
      <c r="H99" s="54">
        <v>-27</v>
      </c>
      <c r="I99" s="54">
        <v>9</v>
      </c>
      <c r="J99" s="209">
        <v>0</v>
      </c>
      <c r="K99" s="209">
        <v>0</v>
      </c>
      <c r="L99" s="209">
        <v>0</v>
      </c>
      <c r="M99" s="209">
        <v>0</v>
      </c>
      <c r="N99" s="209">
        <v>0</v>
      </c>
      <c r="O99" s="209">
        <v>0</v>
      </c>
      <c r="P99" s="209">
        <v>0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customHeight="1" x14ac:dyDescent="0.2">
      <c r="A100" s="12"/>
      <c r="B100" s="22" t="s">
        <v>93</v>
      </c>
      <c r="C100" s="10" t="s">
        <v>4</v>
      </c>
      <c r="D100" s="48"/>
      <c r="E100" s="48"/>
      <c r="F100" s="43"/>
      <c r="G100" s="56">
        <f t="shared" ref="G100:P100" si="36">SUM(G97:G99)</f>
        <v>-129</v>
      </c>
      <c r="H100" s="56">
        <f t="shared" si="36"/>
        <v>318</v>
      </c>
      <c r="I100" s="56">
        <f t="shared" si="36"/>
        <v>347</v>
      </c>
      <c r="J100" s="56">
        <f t="shared" si="36"/>
        <v>0</v>
      </c>
      <c r="K100" s="56">
        <f t="shared" si="36"/>
        <v>0</v>
      </c>
      <c r="L100" s="56">
        <f t="shared" si="36"/>
        <v>0</v>
      </c>
      <c r="M100" s="56">
        <f t="shared" si="36"/>
        <v>0</v>
      </c>
      <c r="N100" s="56">
        <f t="shared" si="36"/>
        <v>0</v>
      </c>
      <c r="O100" s="56">
        <f t="shared" si="36"/>
        <v>0</v>
      </c>
      <c r="P100" s="56">
        <f t="shared" si="36"/>
        <v>0</v>
      </c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customHeight="1" x14ac:dyDescent="0.2">
      <c r="A101" s="12"/>
      <c r="B101" s="22" t="s">
        <v>94</v>
      </c>
      <c r="C101" s="10" t="s">
        <v>4</v>
      </c>
      <c r="D101" s="48"/>
      <c r="E101" s="48"/>
      <c r="F101" s="43"/>
      <c r="G101" s="56">
        <f t="shared" ref="G101:P101" si="37">G90+G100</f>
        <v>19739</v>
      </c>
      <c r="H101" s="56">
        <f t="shared" si="37"/>
        <v>8335</v>
      </c>
      <c r="I101" s="56">
        <f t="shared" si="37"/>
        <v>2022</v>
      </c>
      <c r="J101" s="56">
        <f t="shared" si="37"/>
        <v>-3133.4257000000025</v>
      </c>
      <c r="K101" s="56">
        <f t="shared" si="37"/>
        <v>-2876.5796900000014</v>
      </c>
      <c r="L101" s="56">
        <f t="shared" si="37"/>
        <v>-2598.3653348000007</v>
      </c>
      <c r="M101" s="56">
        <f t="shared" si="37"/>
        <v>-2359.064692496001</v>
      </c>
      <c r="N101" s="56">
        <f t="shared" si="37"/>
        <v>-1957.0009771791897</v>
      </c>
      <c r="O101" s="56">
        <f t="shared" si="37"/>
        <v>-54.35061974381415</v>
      </c>
      <c r="P101" s="56">
        <f t="shared" si="37"/>
        <v>879.75803771744711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customHeight="1" x14ac:dyDescent="0.2">
      <c r="A102" s="12"/>
      <c r="B102" s="24" t="s">
        <v>95</v>
      </c>
      <c r="C102" s="10" t="s">
        <v>4</v>
      </c>
      <c r="D102" s="48"/>
      <c r="E102" s="48"/>
      <c r="F102" s="43"/>
      <c r="G102" s="54">
        <v>0</v>
      </c>
      <c r="H102" s="54">
        <v>3</v>
      </c>
      <c r="I102" s="54">
        <v>-14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customHeight="1" x14ac:dyDescent="0.2">
      <c r="A103" s="12"/>
      <c r="B103" s="22" t="s">
        <v>96</v>
      </c>
      <c r="C103" s="10" t="s">
        <v>4</v>
      </c>
      <c r="D103" s="48"/>
      <c r="E103" s="48"/>
      <c r="F103" s="43"/>
      <c r="G103" s="56">
        <f t="shared" ref="G103:H103" si="38">+G101-G102</f>
        <v>19739</v>
      </c>
      <c r="H103" s="56">
        <f t="shared" si="38"/>
        <v>8332</v>
      </c>
      <c r="I103" s="56">
        <f>I101-I102</f>
        <v>2036</v>
      </c>
      <c r="J103" s="56">
        <f t="shared" ref="J103:P103" si="39">J101-J102</f>
        <v>-3133.4257000000025</v>
      </c>
      <c r="K103" s="56">
        <f t="shared" si="39"/>
        <v>-2876.5796900000014</v>
      </c>
      <c r="L103" s="56">
        <f t="shared" si="39"/>
        <v>-2598.3653348000007</v>
      </c>
      <c r="M103" s="56">
        <f t="shared" si="39"/>
        <v>-2359.064692496001</v>
      </c>
      <c r="N103" s="56">
        <f t="shared" si="39"/>
        <v>-1957.0009771791897</v>
      </c>
      <c r="O103" s="56">
        <f t="shared" si="39"/>
        <v>-54.35061974381415</v>
      </c>
      <c r="P103" s="56">
        <f t="shared" si="39"/>
        <v>879.75803771744711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customHeight="1" x14ac:dyDescent="0.2">
      <c r="A104" s="12"/>
      <c r="B104" s="24"/>
      <c r="C104" s="10"/>
      <c r="D104" s="48"/>
      <c r="E104" s="48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hidden="1" customHeight="1" outlineLevel="1" x14ac:dyDescent="0.2">
      <c r="A105" s="12"/>
      <c r="B105" s="24" t="s">
        <v>97</v>
      </c>
      <c r="C105" s="52" t="s">
        <v>98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hidden="1" customHeight="1" outlineLevel="1" x14ac:dyDescent="0.2">
      <c r="A106" s="12"/>
      <c r="B106" s="24" t="s">
        <v>99</v>
      </c>
      <c r="C106" s="10" t="s">
        <v>100</v>
      </c>
      <c r="D106" s="48"/>
      <c r="E106" s="48"/>
      <c r="F106" s="43"/>
      <c r="G106" s="54">
        <v>4059</v>
      </c>
      <c r="H106" s="54">
        <v>4108</v>
      </c>
      <c r="I106" s="54">
        <v>4190</v>
      </c>
      <c r="J106" s="43"/>
      <c r="K106" s="43"/>
      <c r="L106" s="43"/>
      <c r="M106" s="43"/>
      <c r="N106" s="43">
        <f t="shared" ref="N106:P106" si="40">M106</f>
        <v>0</v>
      </c>
      <c r="O106" s="43">
        <f t="shared" si="40"/>
        <v>0</v>
      </c>
      <c r="P106" s="43">
        <f t="shared" si="40"/>
        <v>0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hidden="1" customHeight="1" outlineLevel="1" x14ac:dyDescent="0.2">
      <c r="A107" s="12"/>
      <c r="B107" s="24" t="s">
        <v>101</v>
      </c>
      <c r="C107" s="10" t="s">
        <v>100</v>
      </c>
      <c r="D107" s="48"/>
      <c r="E107" s="48"/>
      <c r="F107" s="43"/>
      <c r="G107" s="54">
        <v>4090</v>
      </c>
      <c r="H107" s="54">
        <v>4123</v>
      </c>
      <c r="I107" s="54">
        <v>4212</v>
      </c>
      <c r="J107" s="43"/>
      <c r="K107" s="43"/>
      <c r="L107" s="43"/>
      <c r="M107" s="43"/>
      <c r="N107" s="43">
        <f t="shared" ref="N107:P107" si="41">M107</f>
        <v>0</v>
      </c>
      <c r="O107" s="43">
        <f t="shared" si="41"/>
        <v>0</v>
      </c>
      <c r="P107" s="43">
        <f t="shared" si="41"/>
        <v>0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customHeight="1" collapsed="1" x14ac:dyDescent="0.2">
      <c r="A108" s="12"/>
      <c r="B108" s="24"/>
      <c r="C108" s="10"/>
      <c r="D108" s="48"/>
      <c r="E108" s="48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customHeight="1" x14ac:dyDescent="0.2">
      <c r="A109" s="18" t="s">
        <v>13</v>
      </c>
      <c r="B109" s="19" t="s">
        <v>102</v>
      </c>
      <c r="C109" s="53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customHeight="1" x14ac:dyDescent="0.2">
      <c r="A110" s="12"/>
      <c r="B110" s="12"/>
      <c r="C110" s="5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</row>
    <row r="111" spans="1:34" ht="12.75" customHeight="1" x14ac:dyDescent="0.2">
      <c r="A111" s="12"/>
      <c r="B111" s="12" t="s">
        <v>103</v>
      </c>
      <c r="C111" s="5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</row>
    <row r="112" spans="1:34" ht="12.75" customHeight="1" x14ac:dyDescent="0.2">
      <c r="A112" s="12"/>
      <c r="B112" s="24" t="s">
        <v>104</v>
      </c>
      <c r="C112" s="10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</row>
    <row r="113" spans="1:34" ht="12.75" customHeight="1" x14ac:dyDescent="0.2">
      <c r="A113" s="12"/>
      <c r="B113" s="24" t="s">
        <v>105</v>
      </c>
      <c r="C113" s="10" t="s">
        <v>4</v>
      </c>
      <c r="D113" s="48"/>
      <c r="E113" s="48"/>
      <c r="F113" s="54">
        <v>5865</v>
      </c>
      <c r="G113" s="54">
        <v>4827</v>
      </c>
      <c r="H113" s="54">
        <v>11144</v>
      </c>
      <c r="I113" s="54">
        <f>+I208</f>
        <v>7079</v>
      </c>
      <c r="J113" s="43">
        <f>+J208</f>
        <v>12497.074299999997</v>
      </c>
      <c r="K113" s="43">
        <f t="shared" ref="K113:P113" si="42">+K208</f>
        <v>24428.244609999994</v>
      </c>
      <c r="L113" s="43">
        <f t="shared" si="42"/>
        <v>53762.629275199994</v>
      </c>
      <c r="M113" s="43">
        <f t="shared" si="42"/>
        <v>95430.064582703984</v>
      </c>
      <c r="N113" s="43">
        <f t="shared" si="42"/>
        <v>160812.06360552477</v>
      </c>
      <c r="O113" s="43">
        <f t="shared" si="42"/>
        <v>253440.46298578096</v>
      </c>
      <c r="P113" s="43">
        <f t="shared" si="42"/>
        <v>371321.72102349839</v>
      </c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</row>
    <row r="114" spans="1:34" ht="12.75" customHeight="1" x14ac:dyDescent="0.2">
      <c r="A114" s="12"/>
      <c r="B114" s="24" t="s">
        <v>106</v>
      </c>
      <c r="C114" s="10" t="s">
        <v>4</v>
      </c>
      <c r="D114" s="48"/>
      <c r="E114" s="48"/>
      <c r="F114" s="54">
        <v>2292</v>
      </c>
      <c r="G114" s="54">
        <v>24426</v>
      </c>
      <c r="H114" s="54">
        <v>17194</v>
      </c>
      <c r="I114" s="54">
        <v>17955</v>
      </c>
      <c r="J114" s="54">
        <f>+I114</f>
        <v>17955</v>
      </c>
      <c r="K114" s="54">
        <f t="shared" ref="K114:P114" si="43">+J114</f>
        <v>17955</v>
      </c>
      <c r="L114" s="54">
        <f t="shared" si="43"/>
        <v>17955</v>
      </c>
      <c r="M114" s="54">
        <f t="shared" si="43"/>
        <v>17955</v>
      </c>
      <c r="N114" s="54">
        <f t="shared" si="43"/>
        <v>17955</v>
      </c>
      <c r="O114" s="54">
        <f t="shared" si="43"/>
        <v>17955</v>
      </c>
      <c r="P114" s="54">
        <f t="shared" si="43"/>
        <v>17955</v>
      </c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</row>
    <row r="115" spans="1:34" ht="12.75" customHeight="1" x14ac:dyDescent="0.2">
      <c r="A115" s="12"/>
      <c r="B115" s="215" t="s">
        <v>107</v>
      </c>
      <c r="C115" s="10" t="s">
        <v>4</v>
      </c>
      <c r="D115" s="48"/>
      <c r="E115" s="48"/>
      <c r="F115" s="54">
        <v>22520</v>
      </c>
      <c r="G115" s="54">
        <v>9457</v>
      </c>
      <c r="H115" s="54">
        <v>4133</v>
      </c>
      <c r="I115" s="54">
        <v>3402</v>
      </c>
      <c r="J115" s="54">
        <f>+I115</f>
        <v>3402</v>
      </c>
      <c r="K115" s="54">
        <f t="shared" ref="K115:P115" si="44">+J115</f>
        <v>3402</v>
      </c>
      <c r="L115" s="54">
        <f t="shared" si="44"/>
        <v>3402</v>
      </c>
      <c r="M115" s="54">
        <f t="shared" si="44"/>
        <v>3402</v>
      </c>
      <c r="N115" s="54">
        <f t="shared" si="44"/>
        <v>3402</v>
      </c>
      <c r="O115" s="54">
        <f t="shared" si="44"/>
        <v>3402</v>
      </c>
      <c r="P115" s="54">
        <f t="shared" si="44"/>
        <v>3402</v>
      </c>
      <c r="Q115" s="18" t="s">
        <v>273</v>
      </c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</row>
    <row r="116" spans="1:34" ht="12.75" customHeight="1" x14ac:dyDescent="0.2">
      <c r="A116" s="12"/>
      <c r="B116" s="215" t="s">
        <v>108</v>
      </c>
      <c r="C116" s="10" t="s">
        <v>4</v>
      </c>
      <c r="D116" s="48"/>
      <c r="E116" s="48"/>
      <c r="F116" s="54">
        <v>8427</v>
      </c>
      <c r="G116" s="54">
        <v>10776</v>
      </c>
      <c r="H116" s="54">
        <v>13224</v>
      </c>
      <c r="I116" s="54">
        <v>11127</v>
      </c>
      <c r="J116" s="54">
        <f t="shared" ref="J116:P116" si="45">+I116</f>
        <v>11127</v>
      </c>
      <c r="K116" s="54">
        <f t="shared" si="45"/>
        <v>11127</v>
      </c>
      <c r="L116" s="54">
        <f t="shared" si="45"/>
        <v>11127</v>
      </c>
      <c r="M116" s="54">
        <f t="shared" si="45"/>
        <v>11127</v>
      </c>
      <c r="N116" s="54">
        <f t="shared" si="45"/>
        <v>11127</v>
      </c>
      <c r="O116" s="54">
        <f t="shared" si="45"/>
        <v>11127</v>
      </c>
      <c r="P116" s="54">
        <f t="shared" si="45"/>
        <v>11127</v>
      </c>
      <c r="Q116" s="18" t="s">
        <v>273</v>
      </c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</row>
    <row r="117" spans="1:34" ht="12.75" customHeight="1" x14ac:dyDescent="0.2">
      <c r="A117" s="12"/>
      <c r="B117" s="24" t="s">
        <v>109</v>
      </c>
      <c r="C117" s="10" t="s">
        <v>4</v>
      </c>
      <c r="D117" s="48"/>
      <c r="E117" s="48"/>
      <c r="F117" s="54">
        <v>5400</v>
      </c>
      <c r="G117" s="54">
        <v>6942</v>
      </c>
      <c r="H117" s="54">
        <v>0</v>
      </c>
      <c r="I117" s="54">
        <v>0</v>
      </c>
      <c r="J117" s="54">
        <f t="shared" ref="J117:P117" si="46">+I117</f>
        <v>0</v>
      </c>
      <c r="K117" s="54">
        <f t="shared" si="46"/>
        <v>0</v>
      </c>
      <c r="L117" s="54">
        <f t="shared" si="46"/>
        <v>0</v>
      </c>
      <c r="M117" s="54">
        <f t="shared" si="46"/>
        <v>0</v>
      </c>
      <c r="N117" s="54">
        <f t="shared" si="46"/>
        <v>0</v>
      </c>
      <c r="O117" s="54">
        <f t="shared" si="46"/>
        <v>0</v>
      </c>
      <c r="P117" s="54">
        <f t="shared" si="46"/>
        <v>0</v>
      </c>
      <c r="Q117" s="18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</row>
    <row r="118" spans="1:34" ht="12.75" customHeight="1" x14ac:dyDescent="0.2">
      <c r="A118" s="12"/>
      <c r="B118" s="24" t="s">
        <v>110</v>
      </c>
      <c r="C118" s="10" t="s">
        <v>4</v>
      </c>
      <c r="D118" s="48"/>
      <c r="E118" s="48"/>
      <c r="F118" s="54">
        <v>2745</v>
      </c>
      <c r="G118" s="54">
        <v>2130</v>
      </c>
      <c r="H118" s="54">
        <v>4712</v>
      </c>
      <c r="I118" s="54">
        <v>3706</v>
      </c>
      <c r="J118" s="54">
        <f t="shared" ref="J118:P118" si="47">+I118</f>
        <v>3706</v>
      </c>
      <c r="K118" s="54">
        <f t="shared" si="47"/>
        <v>3706</v>
      </c>
      <c r="L118" s="54">
        <f t="shared" si="47"/>
        <v>3706</v>
      </c>
      <c r="M118" s="54">
        <f t="shared" si="47"/>
        <v>3706</v>
      </c>
      <c r="N118" s="54">
        <f t="shared" si="47"/>
        <v>3706</v>
      </c>
      <c r="O118" s="54">
        <f t="shared" si="47"/>
        <v>3706</v>
      </c>
      <c r="P118" s="54">
        <f t="shared" si="47"/>
        <v>3706</v>
      </c>
      <c r="Q118" s="18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</row>
    <row r="119" spans="1:34" ht="12.75" customHeight="1" x14ac:dyDescent="0.2">
      <c r="A119" s="12"/>
      <c r="B119" s="22" t="s">
        <v>111</v>
      </c>
      <c r="C119" s="10" t="s">
        <v>4</v>
      </c>
      <c r="D119" s="48"/>
      <c r="E119" s="48"/>
      <c r="F119" s="56">
        <f t="shared" ref="F119:P119" si="48">SUM(F113:F118)</f>
        <v>47249</v>
      </c>
      <c r="G119" s="56">
        <f t="shared" si="48"/>
        <v>58558</v>
      </c>
      <c r="H119" s="56">
        <f t="shared" si="48"/>
        <v>50407</v>
      </c>
      <c r="I119" s="56">
        <f>SUM(I113:I118)</f>
        <v>43269</v>
      </c>
      <c r="J119" s="56">
        <f t="shared" si="48"/>
        <v>48687.074299999993</v>
      </c>
      <c r="K119" s="56">
        <f t="shared" si="48"/>
        <v>60618.244609999994</v>
      </c>
      <c r="L119" s="56">
        <f t="shared" si="48"/>
        <v>89952.629275199986</v>
      </c>
      <c r="M119" s="56">
        <f t="shared" si="48"/>
        <v>131620.06458270398</v>
      </c>
      <c r="N119" s="56">
        <f t="shared" si="48"/>
        <v>197002.06360552477</v>
      </c>
      <c r="O119" s="56">
        <f t="shared" si="48"/>
        <v>289630.46298578096</v>
      </c>
      <c r="P119" s="56">
        <f t="shared" si="48"/>
        <v>407511.72102349839</v>
      </c>
      <c r="Q119" s="18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</row>
    <row r="120" spans="1:34" ht="12.75" customHeight="1" x14ac:dyDescent="0.2">
      <c r="A120" s="12"/>
      <c r="B120" s="12"/>
      <c r="C120" s="52"/>
      <c r="D120" s="1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18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</row>
    <row r="121" spans="1:34" ht="12.75" customHeight="1" x14ac:dyDescent="0.2">
      <c r="A121" s="12"/>
      <c r="B121" s="13" t="s">
        <v>112</v>
      </c>
      <c r="C121" s="10" t="s">
        <v>4</v>
      </c>
      <c r="D121" s="48"/>
      <c r="E121" s="48"/>
      <c r="F121" s="54">
        <v>56584</v>
      </c>
      <c r="G121" s="55">
        <v>63245</v>
      </c>
      <c r="H121" s="55">
        <v>80860</v>
      </c>
      <c r="I121" s="55">
        <v>96647</v>
      </c>
      <c r="J121" s="56">
        <f>-J185+I121</f>
        <v>122397</v>
      </c>
      <c r="K121" s="56">
        <f t="shared" ref="K121:P121" si="49">-K185+J121</f>
        <v>148147</v>
      </c>
      <c r="L121" s="56">
        <f t="shared" si="49"/>
        <v>173897</v>
      </c>
      <c r="M121" s="56">
        <f t="shared" si="49"/>
        <v>199647</v>
      </c>
      <c r="N121" s="56">
        <f t="shared" si="49"/>
        <v>225397</v>
      </c>
      <c r="O121" s="56">
        <f t="shared" si="49"/>
        <v>240397</v>
      </c>
      <c r="P121" s="56">
        <f t="shared" si="49"/>
        <v>255397</v>
      </c>
      <c r="Q121" s="65"/>
      <c r="R121" s="66"/>
      <c r="S121" s="66">
        <f>R121*(1+R58)</f>
        <v>0</v>
      </c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</row>
    <row r="122" spans="1:34" ht="12.75" customHeight="1" x14ac:dyDescent="0.2">
      <c r="A122" s="12"/>
      <c r="B122" s="13" t="s">
        <v>113</v>
      </c>
      <c r="C122" s="10" t="s">
        <v>4</v>
      </c>
      <c r="D122" s="48"/>
      <c r="E122" s="48"/>
      <c r="F122" s="54">
        <v>5152</v>
      </c>
      <c r="G122" s="55">
        <v>6298</v>
      </c>
      <c r="H122" s="55">
        <v>5912</v>
      </c>
      <c r="I122" s="55">
        <v>5829</v>
      </c>
      <c r="J122" s="56">
        <f>I122+J190</f>
        <v>5829</v>
      </c>
      <c r="K122" s="56">
        <f t="shared" ref="K122:P122" si="50">J122+K190</f>
        <v>5829</v>
      </c>
      <c r="L122" s="56">
        <f t="shared" si="50"/>
        <v>5829</v>
      </c>
      <c r="M122" s="56">
        <f t="shared" si="50"/>
        <v>5829</v>
      </c>
      <c r="N122" s="56">
        <f t="shared" si="50"/>
        <v>5829</v>
      </c>
      <c r="O122" s="56">
        <f t="shared" si="50"/>
        <v>5829</v>
      </c>
      <c r="P122" s="56">
        <f t="shared" si="50"/>
        <v>5829</v>
      </c>
      <c r="Q122" s="18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</row>
    <row r="123" spans="1:34" ht="12.75" customHeight="1" x14ac:dyDescent="0.2">
      <c r="A123" s="12"/>
      <c r="B123" s="13" t="s">
        <v>114</v>
      </c>
      <c r="C123" s="10" t="s">
        <v>4</v>
      </c>
      <c r="D123" s="48"/>
      <c r="E123" s="48"/>
      <c r="F123" s="54">
        <v>26971</v>
      </c>
      <c r="G123" s="55">
        <v>26963</v>
      </c>
      <c r="H123" s="55">
        <v>27591</v>
      </c>
      <c r="I123" s="55">
        <v>27591</v>
      </c>
      <c r="J123" s="55">
        <f>+I123</f>
        <v>27591</v>
      </c>
      <c r="K123" s="55">
        <f t="shared" ref="K123:P123" si="51">+J123</f>
        <v>27591</v>
      </c>
      <c r="L123" s="55">
        <f t="shared" si="51"/>
        <v>27591</v>
      </c>
      <c r="M123" s="55">
        <f t="shared" si="51"/>
        <v>27591</v>
      </c>
      <c r="N123" s="55">
        <f t="shared" si="51"/>
        <v>27591</v>
      </c>
      <c r="O123" s="55">
        <f t="shared" si="51"/>
        <v>27591</v>
      </c>
      <c r="P123" s="55">
        <f t="shared" si="51"/>
        <v>27591</v>
      </c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</row>
    <row r="124" spans="1:34" ht="12.75" customHeight="1" x14ac:dyDescent="0.2">
      <c r="A124" s="12"/>
      <c r="B124" s="13" t="s">
        <v>115</v>
      </c>
      <c r="C124" s="10" t="s">
        <v>4</v>
      </c>
      <c r="D124" s="48"/>
      <c r="E124" s="48"/>
      <c r="F124" s="54">
        <v>9026</v>
      </c>
      <c r="G124" s="55">
        <v>7270</v>
      </c>
      <c r="H124" s="55">
        <v>6018</v>
      </c>
      <c r="I124" s="55">
        <v>4589</v>
      </c>
      <c r="J124" s="55">
        <f>+I124</f>
        <v>4589</v>
      </c>
      <c r="K124" s="55">
        <f t="shared" ref="K124:P124" si="52">+J124</f>
        <v>4589</v>
      </c>
      <c r="L124" s="55">
        <f t="shared" si="52"/>
        <v>4589</v>
      </c>
      <c r="M124" s="55">
        <f t="shared" si="52"/>
        <v>4589</v>
      </c>
      <c r="N124" s="55">
        <f t="shared" si="52"/>
        <v>4589</v>
      </c>
      <c r="O124" s="55">
        <f t="shared" si="52"/>
        <v>4589</v>
      </c>
      <c r="P124" s="55">
        <f t="shared" si="52"/>
        <v>4589</v>
      </c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</row>
    <row r="125" spans="1:34" ht="12.75" customHeight="1" x14ac:dyDescent="0.2">
      <c r="A125" s="12"/>
      <c r="B125" s="13" t="s">
        <v>116</v>
      </c>
      <c r="C125" s="10" t="s">
        <v>4</v>
      </c>
      <c r="D125" s="48"/>
      <c r="E125" s="48"/>
      <c r="F125" s="54">
        <v>8109</v>
      </c>
      <c r="G125" s="55">
        <v>6072</v>
      </c>
      <c r="H125" s="55">
        <v>11315</v>
      </c>
      <c r="I125" s="55">
        <v>13647</v>
      </c>
      <c r="J125" s="56">
        <f>+I125</f>
        <v>13647</v>
      </c>
      <c r="K125" s="55">
        <f t="shared" ref="K125:P125" si="53">+J125</f>
        <v>13647</v>
      </c>
      <c r="L125" s="55">
        <f t="shared" si="53"/>
        <v>13647</v>
      </c>
      <c r="M125" s="55">
        <f t="shared" si="53"/>
        <v>13647</v>
      </c>
      <c r="N125" s="55">
        <f t="shared" si="53"/>
        <v>13647</v>
      </c>
      <c r="O125" s="55">
        <f t="shared" si="53"/>
        <v>13647</v>
      </c>
      <c r="P125" s="55">
        <f t="shared" si="53"/>
        <v>13647</v>
      </c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</row>
    <row r="126" spans="1:34" ht="12.75" customHeight="1" x14ac:dyDescent="0.2">
      <c r="A126" s="12"/>
      <c r="B126" s="12"/>
      <c r="C126" s="10"/>
      <c r="D126" s="12"/>
      <c r="E126" s="43"/>
      <c r="F126" s="43"/>
      <c r="G126" s="43"/>
      <c r="H126" s="43"/>
      <c r="I126" s="43"/>
      <c r="J126" s="43">
        <f>+J155-J127</f>
        <v>-25953.5</v>
      </c>
      <c r="K126" s="43">
        <f t="shared" ref="K126:P126" si="54">+K155-K127</f>
        <v>-71761.25</v>
      </c>
      <c r="L126" s="43">
        <f t="shared" si="54"/>
        <v>-130443.99999999997</v>
      </c>
      <c r="M126" s="43">
        <f t="shared" si="54"/>
        <v>-205220.5</v>
      </c>
      <c r="N126" s="43">
        <f t="shared" si="54"/>
        <v>-299918.5</v>
      </c>
      <c r="O126" s="43">
        <f t="shared" si="54"/>
        <v>-390719.25</v>
      </c>
      <c r="P126" s="43">
        <f t="shared" si="54"/>
        <v>-500147.74999999988</v>
      </c>
      <c r="Q126" s="54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</row>
    <row r="127" spans="1:34" ht="12.75" customHeight="1" x14ac:dyDescent="0.2">
      <c r="A127" s="12"/>
      <c r="B127" s="13" t="s">
        <v>117</v>
      </c>
      <c r="C127" s="10" t="s">
        <v>4</v>
      </c>
      <c r="D127" s="48"/>
      <c r="E127" s="48"/>
      <c r="F127" s="56">
        <f t="shared" ref="F127:H127" si="55">F119+SUM(F121:F125)</f>
        <v>153091</v>
      </c>
      <c r="G127" s="56">
        <f t="shared" si="55"/>
        <v>168406</v>
      </c>
      <c r="H127" s="56">
        <f t="shared" si="55"/>
        <v>182103</v>
      </c>
      <c r="I127" s="56">
        <f>SUM(I121:I125)+I119</f>
        <v>191572</v>
      </c>
      <c r="J127" s="56">
        <f>SUM(J121:J125)+J119</f>
        <v>222740.07429999998</v>
      </c>
      <c r="K127" s="56">
        <f t="shared" ref="K127:P127" si="56">SUM(K121:K125)+K119</f>
        <v>260421.24460999999</v>
      </c>
      <c r="L127" s="56">
        <f t="shared" si="56"/>
        <v>315505.62927519996</v>
      </c>
      <c r="M127" s="56">
        <f t="shared" si="56"/>
        <v>382923.06458270398</v>
      </c>
      <c r="N127" s="56">
        <f t="shared" si="56"/>
        <v>474055.06360552477</v>
      </c>
      <c r="O127" s="56">
        <f t="shared" si="56"/>
        <v>581683.46298578102</v>
      </c>
      <c r="P127" s="56">
        <f t="shared" si="56"/>
        <v>714564.72102349834</v>
      </c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</row>
    <row r="128" spans="1:34" ht="12.75" customHeight="1" x14ac:dyDescent="0.2">
      <c r="A128" s="12"/>
      <c r="B128" s="12"/>
      <c r="C128" s="52"/>
      <c r="D128" s="12"/>
      <c r="E128" s="48"/>
      <c r="F128" s="5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</row>
    <row r="129" spans="1:34" ht="12.75" customHeight="1" x14ac:dyDescent="0.2">
      <c r="A129" s="12"/>
      <c r="B129" s="12" t="s">
        <v>118</v>
      </c>
      <c r="C129" s="52"/>
      <c r="D129" s="1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</row>
    <row r="130" spans="1:34" ht="12.75" customHeight="1" x14ac:dyDescent="0.2">
      <c r="A130" s="12"/>
      <c r="B130" s="194" t="s">
        <v>256</v>
      </c>
      <c r="C130" s="52"/>
      <c r="D130" s="1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</row>
    <row r="131" spans="1:34" ht="12.75" customHeight="1" x14ac:dyDescent="0.2">
      <c r="A131" s="12"/>
      <c r="B131" s="24" t="s">
        <v>119</v>
      </c>
      <c r="C131" s="10" t="s">
        <v>4</v>
      </c>
      <c r="D131" s="48"/>
      <c r="E131" s="48"/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</row>
    <row r="132" spans="1:34" ht="12.75" customHeight="1" x14ac:dyDescent="0.2">
      <c r="A132" s="12"/>
      <c r="B132" s="24" t="s">
        <v>120</v>
      </c>
      <c r="C132" s="10" t="s">
        <v>4</v>
      </c>
      <c r="D132" s="48"/>
      <c r="E132" s="48"/>
      <c r="F132" s="54">
        <v>2504</v>
      </c>
      <c r="G132" s="54">
        <v>4591</v>
      </c>
      <c r="H132" s="54">
        <v>4367</v>
      </c>
      <c r="I132" s="54">
        <v>2288</v>
      </c>
      <c r="J132" s="204">
        <f>+SUM('Debt Schedule'!C5:C6)</f>
        <v>1850</v>
      </c>
      <c r="K132" s="43">
        <f>+SUM('Debt Schedule'!C7:C9)</f>
        <v>5250</v>
      </c>
      <c r="L132" s="43">
        <f>+SUM('Debt Schedule'!C10)</f>
        <v>1000</v>
      </c>
      <c r="M132" s="43">
        <f>+SUM('Debt Schedule'!C11:C14)</f>
        <v>5000</v>
      </c>
      <c r="N132" s="43">
        <f>+SUM('Debt Schedule'!C15)</f>
        <v>1000</v>
      </c>
      <c r="O132" s="43">
        <f>+SUM('Debt Schedule'!C16:C18)</f>
        <v>4100</v>
      </c>
      <c r="P132" s="43">
        <f>+SUM('Debt Schedule'!C19)</f>
        <v>1500</v>
      </c>
      <c r="Q132" s="214" t="s">
        <v>4904</v>
      </c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</row>
    <row r="133" spans="1:34" ht="12.75" customHeight="1" x14ac:dyDescent="0.2">
      <c r="A133" s="12"/>
      <c r="B133" s="216" t="s">
        <v>150</v>
      </c>
      <c r="C133" s="10" t="s">
        <v>4</v>
      </c>
      <c r="D133" s="48"/>
      <c r="E133" s="48"/>
      <c r="F133" s="54">
        <v>5581</v>
      </c>
      <c r="G133" s="54">
        <v>5747</v>
      </c>
      <c r="H133" s="54">
        <v>9595</v>
      </c>
      <c r="I133" s="54">
        <v>8578</v>
      </c>
      <c r="J133" s="54">
        <f>+I133</f>
        <v>8578</v>
      </c>
      <c r="K133" s="54">
        <f t="shared" ref="K133:P133" si="57">+J133</f>
        <v>8578</v>
      </c>
      <c r="L133" s="54">
        <f t="shared" si="57"/>
        <v>8578</v>
      </c>
      <c r="M133" s="54">
        <f t="shared" si="57"/>
        <v>8578</v>
      </c>
      <c r="N133" s="54">
        <f t="shared" si="57"/>
        <v>8578</v>
      </c>
      <c r="O133" s="54">
        <f t="shared" si="57"/>
        <v>8578</v>
      </c>
      <c r="P133" s="54">
        <f t="shared" si="57"/>
        <v>8578</v>
      </c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</row>
    <row r="134" spans="1:34" ht="12.75" customHeight="1" x14ac:dyDescent="0.2">
      <c r="A134" s="12"/>
      <c r="B134" s="24" t="s">
        <v>121</v>
      </c>
      <c r="C134" s="10" t="s">
        <v>4</v>
      </c>
      <c r="D134" s="48"/>
      <c r="E134" s="48"/>
      <c r="F134" s="54">
        <v>3999</v>
      </c>
      <c r="G134" s="54">
        <v>4535</v>
      </c>
      <c r="H134" s="54">
        <v>4084</v>
      </c>
      <c r="I134" s="54">
        <v>3655</v>
      </c>
      <c r="J134" s="54">
        <f>+G134</f>
        <v>4535</v>
      </c>
      <c r="K134" s="54">
        <f>+J134</f>
        <v>4535</v>
      </c>
      <c r="L134" s="54">
        <f t="shared" ref="L134:P134" si="58">+K134</f>
        <v>4535</v>
      </c>
      <c r="M134" s="54">
        <f t="shared" si="58"/>
        <v>4535</v>
      </c>
      <c r="N134" s="54">
        <f t="shared" si="58"/>
        <v>4535</v>
      </c>
      <c r="O134" s="54">
        <f t="shared" si="58"/>
        <v>4535</v>
      </c>
      <c r="P134" s="54">
        <f t="shared" si="58"/>
        <v>4535</v>
      </c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</row>
    <row r="135" spans="1:34" ht="12.75" customHeight="1" x14ac:dyDescent="0.2">
      <c r="A135" s="12"/>
      <c r="B135" s="24" t="s">
        <v>122</v>
      </c>
      <c r="C135" s="10" t="s">
        <v>4</v>
      </c>
      <c r="D135" s="48"/>
      <c r="E135" s="48"/>
      <c r="F135" s="54">
        <v>0</v>
      </c>
      <c r="G135" s="54">
        <v>1076</v>
      </c>
      <c r="H135" s="54">
        <v>2251</v>
      </c>
      <c r="I135" s="54">
        <v>1107</v>
      </c>
      <c r="J135" s="54">
        <f>+I135</f>
        <v>1107</v>
      </c>
      <c r="K135" s="54">
        <f>+J135</f>
        <v>1107</v>
      </c>
      <c r="L135" s="54">
        <f t="shared" ref="L135:P135" si="59">+K135</f>
        <v>1107</v>
      </c>
      <c r="M135" s="54">
        <f t="shared" si="59"/>
        <v>1107</v>
      </c>
      <c r="N135" s="54">
        <f t="shared" si="59"/>
        <v>1107</v>
      </c>
      <c r="O135" s="54">
        <f t="shared" si="59"/>
        <v>1107</v>
      </c>
      <c r="P135" s="54">
        <f t="shared" si="59"/>
        <v>1107</v>
      </c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</row>
    <row r="136" spans="1:34" ht="12.75" customHeight="1" x14ac:dyDescent="0.2">
      <c r="A136" s="12"/>
      <c r="B136" s="24" t="s">
        <v>123</v>
      </c>
      <c r="C136" s="10" t="s">
        <v>4</v>
      </c>
      <c r="D136" s="48"/>
      <c r="E136" s="48"/>
      <c r="F136" s="54">
        <v>12670</v>
      </c>
      <c r="G136" s="54">
        <v>11513</v>
      </c>
      <c r="H136" s="54">
        <v>11858</v>
      </c>
      <c r="I136" s="54">
        <v>12425</v>
      </c>
      <c r="J136" s="54">
        <f>+I136</f>
        <v>12425</v>
      </c>
      <c r="K136" s="54">
        <f t="shared" ref="K136:P136" si="60">+J136</f>
        <v>12425</v>
      </c>
      <c r="L136" s="54">
        <f t="shared" si="60"/>
        <v>12425</v>
      </c>
      <c r="M136" s="54">
        <f t="shared" si="60"/>
        <v>12425</v>
      </c>
      <c r="N136" s="54">
        <f t="shared" si="60"/>
        <v>12425</v>
      </c>
      <c r="O136" s="54">
        <f t="shared" si="60"/>
        <v>12425</v>
      </c>
      <c r="P136" s="54">
        <f t="shared" si="60"/>
        <v>12425</v>
      </c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</row>
    <row r="137" spans="1:34" ht="12.75" customHeight="1" x14ac:dyDescent="0.2">
      <c r="A137" s="12"/>
      <c r="B137" s="24"/>
      <c r="C137" s="52"/>
      <c r="D137" s="1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</row>
    <row r="138" spans="1:34" ht="12.75" customHeight="1" x14ac:dyDescent="0.2">
      <c r="A138" s="12"/>
      <c r="B138" s="67" t="s">
        <v>124</v>
      </c>
      <c r="C138" s="68"/>
      <c r="D138" s="69"/>
      <c r="E138" s="70"/>
      <c r="F138" s="70"/>
      <c r="G138" s="70"/>
      <c r="H138" s="70"/>
      <c r="I138" s="70"/>
      <c r="J138" s="71"/>
      <c r="K138" s="63"/>
      <c r="L138" s="63"/>
      <c r="M138" s="63"/>
      <c r="N138" s="63">
        <v>0.04</v>
      </c>
      <c r="O138" s="63">
        <v>0.04</v>
      </c>
      <c r="P138" s="63">
        <v>0.04</v>
      </c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</row>
    <row r="139" spans="1:34" ht="12.75" customHeight="1" x14ac:dyDescent="0.2">
      <c r="A139" s="12"/>
      <c r="B139" s="24"/>
      <c r="C139" s="52"/>
      <c r="D139" s="1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</row>
    <row r="140" spans="1:34" ht="12.75" customHeight="1" x14ac:dyDescent="0.2">
      <c r="A140" s="12"/>
      <c r="B140" s="13" t="s">
        <v>125</v>
      </c>
      <c r="C140" s="10" t="s">
        <v>4</v>
      </c>
      <c r="D140" s="48"/>
      <c r="E140" s="48"/>
      <c r="F140" s="56">
        <f t="shared" ref="F140:P140" si="61">SUM(F131:F136)</f>
        <v>24754</v>
      </c>
      <c r="G140" s="56">
        <f t="shared" si="61"/>
        <v>27462</v>
      </c>
      <c r="H140" s="56">
        <f t="shared" si="61"/>
        <v>32155</v>
      </c>
      <c r="I140" s="56">
        <f t="shared" si="61"/>
        <v>28053</v>
      </c>
      <c r="J140" s="56">
        <f>SUM(J131:J136)</f>
        <v>28495</v>
      </c>
      <c r="K140" s="56">
        <f t="shared" si="61"/>
        <v>31895</v>
      </c>
      <c r="L140" s="56">
        <f t="shared" si="61"/>
        <v>27645</v>
      </c>
      <c r="M140" s="56">
        <f t="shared" si="61"/>
        <v>31645</v>
      </c>
      <c r="N140" s="56">
        <f t="shared" si="61"/>
        <v>27645</v>
      </c>
      <c r="O140" s="56">
        <f t="shared" si="61"/>
        <v>30745</v>
      </c>
      <c r="P140" s="56">
        <f t="shared" si="61"/>
        <v>28145</v>
      </c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</row>
    <row r="141" spans="1:34" ht="12.75" customHeight="1" x14ac:dyDescent="0.2">
      <c r="A141" s="12"/>
      <c r="B141" s="12"/>
      <c r="C141" s="52"/>
      <c r="D141" s="1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</row>
    <row r="142" spans="1:34" ht="12.75" customHeight="1" x14ac:dyDescent="0.2">
      <c r="A142" s="12"/>
      <c r="B142" s="13" t="s">
        <v>11</v>
      </c>
      <c r="C142" s="10" t="s">
        <v>4</v>
      </c>
      <c r="D142" s="48"/>
      <c r="E142" s="56"/>
      <c r="F142" s="55">
        <v>33897</v>
      </c>
      <c r="G142" s="55">
        <v>33510</v>
      </c>
      <c r="H142" s="55">
        <v>37684</v>
      </c>
      <c r="I142" s="56">
        <f>+'Debt Schedule'!C56</f>
        <v>46978</v>
      </c>
      <c r="J142" s="55">
        <f>+('Debt Schedule'!C57-J132)+J200</f>
        <v>54669</v>
      </c>
      <c r="K142" s="55">
        <f>(+'Debt Schedule'!C58-K132)+K200</f>
        <v>46019</v>
      </c>
      <c r="L142" s="55">
        <f>+('Debt Schedule'!C59-L132)+L200</f>
        <v>49269</v>
      </c>
      <c r="M142" s="55">
        <f>+('Debt Schedule'!C60-M132)+M200</f>
        <v>40269</v>
      </c>
      <c r="N142" s="55">
        <f>+((M142-L142)+M142)+N200</f>
        <v>42660</v>
      </c>
      <c r="O142" s="55">
        <f>((+N142-M142)+N142)+O200</f>
        <v>56442</v>
      </c>
      <c r="P142" s="55">
        <f>((+O142-N142)+O142)+P200</f>
        <v>81615</v>
      </c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</row>
    <row r="143" spans="1:34" ht="12.75" customHeight="1" x14ac:dyDescent="0.2">
      <c r="A143" s="12"/>
      <c r="B143" s="13" t="s">
        <v>126</v>
      </c>
      <c r="C143" s="10" t="s">
        <v>4</v>
      </c>
      <c r="D143" s="48"/>
      <c r="E143" s="56"/>
      <c r="F143" s="55">
        <v>5945</v>
      </c>
      <c r="G143" s="55">
        <v>4305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5">
        <v>0</v>
      </c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</row>
    <row r="144" spans="1:34" ht="12.75" customHeight="1" x14ac:dyDescent="0.2">
      <c r="A144" s="12"/>
      <c r="B144" s="13" t="s">
        <v>127</v>
      </c>
      <c r="C144" s="10" t="s">
        <v>4</v>
      </c>
      <c r="D144" s="48"/>
      <c r="E144" s="56"/>
      <c r="F144" s="55">
        <v>3843</v>
      </c>
      <c r="G144" s="55">
        <v>2667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</row>
    <row r="145" spans="1:34" ht="12.75" customHeight="1" x14ac:dyDescent="0.2">
      <c r="A145" s="12"/>
      <c r="B145" s="13" t="s">
        <v>128</v>
      </c>
      <c r="C145" s="10" t="s">
        <v>4</v>
      </c>
      <c r="D145" s="48"/>
      <c r="E145" s="56"/>
      <c r="F145" s="55">
        <v>3614</v>
      </c>
      <c r="G145" s="55">
        <v>5071</v>
      </c>
      <c r="H145" s="55">
        <v>8978</v>
      </c>
      <c r="I145" s="55">
        <v>6576</v>
      </c>
      <c r="J145" s="55">
        <f>+I145</f>
        <v>6576</v>
      </c>
      <c r="K145" s="55">
        <f t="shared" ref="K145:P145" si="62">+J145</f>
        <v>6576</v>
      </c>
      <c r="L145" s="55">
        <f t="shared" si="62"/>
        <v>6576</v>
      </c>
      <c r="M145" s="55">
        <f t="shared" si="62"/>
        <v>6576</v>
      </c>
      <c r="N145" s="55">
        <f t="shared" si="62"/>
        <v>6576</v>
      </c>
      <c r="O145" s="55">
        <f t="shared" si="62"/>
        <v>6576</v>
      </c>
      <c r="P145" s="55">
        <f t="shared" si="62"/>
        <v>6576</v>
      </c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</row>
    <row r="146" spans="1:34" ht="12.75" customHeight="1" x14ac:dyDescent="0.2">
      <c r="A146" s="12"/>
      <c r="B146" s="13" t="s">
        <v>129</v>
      </c>
      <c r="C146" s="10" t="s">
        <v>4</v>
      </c>
      <c r="D146" s="48"/>
      <c r="E146" s="56"/>
      <c r="F146" s="55">
        <v>25556</v>
      </c>
      <c r="G146" s="55">
        <v>28006</v>
      </c>
      <c r="H146" s="55">
        <v>31580</v>
      </c>
      <c r="I146" s="55">
        <v>36649</v>
      </c>
      <c r="J146" s="203">
        <f>+I146</f>
        <v>36649</v>
      </c>
      <c r="K146" s="203">
        <f t="shared" ref="K146:P146" si="63">+J146</f>
        <v>36649</v>
      </c>
      <c r="L146" s="203">
        <f t="shared" si="63"/>
        <v>36649</v>
      </c>
      <c r="M146" s="203">
        <f t="shared" si="63"/>
        <v>36649</v>
      </c>
      <c r="N146" s="203">
        <f t="shared" si="63"/>
        <v>36649</v>
      </c>
      <c r="O146" s="203">
        <f t="shared" si="63"/>
        <v>36649</v>
      </c>
      <c r="P146" s="203">
        <f t="shared" si="63"/>
        <v>36649</v>
      </c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</row>
    <row r="147" spans="1:34" ht="12.75" customHeight="1" x14ac:dyDescent="0.2">
      <c r="A147" s="12"/>
      <c r="B147" s="24" t="s">
        <v>130</v>
      </c>
      <c r="C147" s="10" t="s">
        <v>4</v>
      </c>
      <c r="D147" s="48"/>
      <c r="E147" s="72"/>
      <c r="F147" s="73">
        <v>-751</v>
      </c>
      <c r="G147" s="73">
        <v>-880</v>
      </c>
      <c r="H147" s="54">
        <v>-562</v>
      </c>
      <c r="I147" s="54">
        <v>-215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</row>
    <row r="148" spans="1:34" ht="12.75" customHeight="1" x14ac:dyDescent="0.2">
      <c r="A148" s="12"/>
      <c r="B148" s="24" t="s">
        <v>131</v>
      </c>
      <c r="C148" s="10" t="s">
        <v>4</v>
      </c>
      <c r="D148" s="48"/>
      <c r="E148" s="72"/>
      <c r="F148" s="73">
        <v>56233</v>
      </c>
      <c r="G148" s="73">
        <v>68265</v>
      </c>
      <c r="H148" s="54">
        <v>70405</v>
      </c>
      <c r="I148" s="54">
        <v>69156</v>
      </c>
      <c r="J148" s="54">
        <f>+I148+J90</f>
        <v>66022.574299999993</v>
      </c>
      <c r="K148" s="54">
        <f t="shared" ref="K148:P148" si="64">+J148+K90</f>
        <v>63145.994609999994</v>
      </c>
      <c r="L148" s="54">
        <f t="shared" si="64"/>
        <v>60547.629275199994</v>
      </c>
      <c r="M148" s="54">
        <f t="shared" si="64"/>
        <v>58188.564582703992</v>
      </c>
      <c r="N148" s="54">
        <f t="shared" si="64"/>
        <v>56231.563605524803</v>
      </c>
      <c r="O148" s="54">
        <f t="shared" si="64"/>
        <v>56177.212985780992</v>
      </c>
      <c r="P148" s="54">
        <f t="shared" si="64"/>
        <v>57056.971023498438</v>
      </c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</row>
    <row r="149" spans="1:34" ht="12.75" customHeight="1" x14ac:dyDescent="0.2">
      <c r="A149" s="12"/>
      <c r="B149" s="24"/>
      <c r="C149" s="10"/>
      <c r="D149" s="48"/>
      <c r="E149" s="72"/>
      <c r="F149" s="72"/>
      <c r="G149" s="72"/>
      <c r="H149" s="43"/>
      <c r="I149" s="43"/>
      <c r="J149" s="43"/>
      <c r="K149" s="43"/>
      <c r="L149" s="43"/>
      <c r="M149" s="43"/>
      <c r="N149" s="43"/>
      <c r="O149" s="43"/>
      <c r="P149" s="43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</row>
    <row r="150" spans="1:34" ht="12.75" customHeight="1" x14ac:dyDescent="0.2">
      <c r="A150" s="12"/>
      <c r="B150" s="24" t="s">
        <v>132</v>
      </c>
      <c r="C150" s="10" t="s">
        <v>6</v>
      </c>
      <c r="D150" s="48"/>
      <c r="E150" s="48"/>
      <c r="F150" s="57">
        <f>MAX(0, (F148-E148)/F90)</f>
        <v>2.6907029044451889</v>
      </c>
      <c r="G150" s="57">
        <f t="shared" ref="G150:I150" si="65">MAX(0, (G148-F148)/G90)</f>
        <v>0.6055969398026978</v>
      </c>
      <c r="H150" s="57">
        <f t="shared" si="65"/>
        <v>0.26693276786827991</v>
      </c>
      <c r="I150" s="57">
        <f t="shared" si="65"/>
        <v>0</v>
      </c>
      <c r="J150" s="57">
        <v>1</v>
      </c>
      <c r="K150" s="57">
        <v>1</v>
      </c>
      <c r="L150" s="57">
        <v>1</v>
      </c>
      <c r="M150" s="57">
        <v>1</v>
      </c>
      <c r="N150" s="57">
        <v>1</v>
      </c>
      <c r="O150" s="57">
        <v>1</v>
      </c>
      <c r="P150" s="57">
        <v>1</v>
      </c>
      <c r="Q150" s="18" t="s">
        <v>252</v>
      </c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</row>
    <row r="151" spans="1:34" ht="12.75" customHeight="1" x14ac:dyDescent="0.2">
      <c r="A151" s="12"/>
      <c r="B151" s="24"/>
      <c r="C151" s="10"/>
      <c r="D151" s="48"/>
      <c r="E151" s="72"/>
      <c r="F151" s="72"/>
      <c r="G151" s="72"/>
      <c r="H151" s="43"/>
      <c r="I151" s="43"/>
      <c r="J151" s="43"/>
      <c r="K151" s="43"/>
      <c r="L151" s="43"/>
      <c r="M151" s="43"/>
      <c r="N151" s="43"/>
      <c r="O151" s="43"/>
      <c r="P151" s="43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</row>
    <row r="152" spans="1:34" ht="12.75" customHeight="1" x14ac:dyDescent="0.2">
      <c r="A152" s="12"/>
      <c r="B152" s="13" t="s">
        <v>133</v>
      </c>
      <c r="C152" s="10" t="s">
        <v>4</v>
      </c>
      <c r="D152" s="48"/>
      <c r="E152" s="56"/>
      <c r="F152" s="56">
        <f t="shared" ref="F152:P152" si="66">SUM(F146:F148)</f>
        <v>81038</v>
      </c>
      <c r="G152" s="56">
        <f t="shared" si="66"/>
        <v>95391</v>
      </c>
      <c r="H152" s="56">
        <f t="shared" si="66"/>
        <v>101423</v>
      </c>
      <c r="I152" s="56">
        <f t="shared" si="66"/>
        <v>105590</v>
      </c>
      <c r="J152" s="56">
        <f t="shared" si="66"/>
        <v>102671.57429999999</v>
      </c>
      <c r="K152" s="56">
        <f t="shared" si="66"/>
        <v>99794.994609999994</v>
      </c>
      <c r="L152" s="56">
        <f t="shared" si="66"/>
        <v>97196.629275199986</v>
      </c>
      <c r="M152" s="56">
        <f t="shared" si="66"/>
        <v>94837.564582703984</v>
      </c>
      <c r="N152" s="56">
        <f t="shared" si="66"/>
        <v>92880.563605524803</v>
      </c>
      <c r="O152" s="56">
        <f t="shared" si="66"/>
        <v>92826.212985780992</v>
      </c>
      <c r="P152" s="56">
        <f t="shared" si="66"/>
        <v>93705.971023498438</v>
      </c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</row>
    <row r="153" spans="1:34" ht="12.75" customHeight="1" x14ac:dyDescent="0.2">
      <c r="A153" s="12"/>
      <c r="B153" s="13" t="s">
        <v>134</v>
      </c>
      <c r="C153" s="10" t="s">
        <v>4</v>
      </c>
      <c r="D153" s="48"/>
      <c r="E153" s="56"/>
      <c r="F153" s="55">
        <v>0</v>
      </c>
      <c r="G153" s="49">
        <v>0</v>
      </c>
      <c r="H153" s="55">
        <v>1863</v>
      </c>
      <c r="I153" s="55">
        <v>4375</v>
      </c>
      <c r="J153" s="55">
        <f>+I153</f>
        <v>4375</v>
      </c>
      <c r="K153" s="55">
        <f t="shared" ref="K153:P153" si="67">+J153</f>
        <v>4375</v>
      </c>
      <c r="L153" s="55">
        <f t="shared" si="67"/>
        <v>4375</v>
      </c>
      <c r="M153" s="55">
        <f t="shared" si="67"/>
        <v>4375</v>
      </c>
      <c r="N153" s="55">
        <f t="shared" si="67"/>
        <v>4375</v>
      </c>
      <c r="O153" s="55">
        <f t="shared" si="67"/>
        <v>4375</v>
      </c>
      <c r="P153" s="55">
        <f t="shared" si="67"/>
        <v>4375</v>
      </c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</row>
    <row r="154" spans="1:34" ht="12.75" customHeight="1" x14ac:dyDescent="0.2">
      <c r="A154" s="12"/>
      <c r="B154" s="13" t="s">
        <v>135</v>
      </c>
      <c r="C154" s="10" t="s">
        <v>4</v>
      </c>
      <c r="D154" s="48"/>
      <c r="E154" s="56"/>
      <c r="F154" s="56">
        <f t="shared" ref="F154:H154" si="68">F152+F153</f>
        <v>81038</v>
      </c>
      <c r="G154" s="56">
        <f t="shared" si="68"/>
        <v>95391</v>
      </c>
      <c r="H154" s="56">
        <f t="shared" si="68"/>
        <v>103286</v>
      </c>
      <c r="I154" s="56">
        <f>SUM(I152:I153)</f>
        <v>109965</v>
      </c>
      <c r="J154" s="56">
        <f>+SUM(J152:J153)</f>
        <v>107046.57429999999</v>
      </c>
      <c r="K154" s="56">
        <f t="shared" ref="K154:P154" si="69">+SUM(K152:K153)</f>
        <v>104169.99460999999</v>
      </c>
      <c r="L154" s="56">
        <f t="shared" si="69"/>
        <v>101571.62927519999</v>
      </c>
      <c r="M154" s="56">
        <f t="shared" si="69"/>
        <v>99212.564582703984</v>
      </c>
      <c r="N154" s="56">
        <f t="shared" si="69"/>
        <v>97255.563605524803</v>
      </c>
      <c r="O154" s="56">
        <f t="shared" si="69"/>
        <v>97201.212985780992</v>
      </c>
      <c r="P154" s="56">
        <f t="shared" si="69"/>
        <v>98080.971023498438</v>
      </c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</row>
    <row r="155" spans="1:34" ht="12.75" customHeight="1" x14ac:dyDescent="0.2">
      <c r="A155" s="12"/>
      <c r="B155" s="13" t="s">
        <v>136</v>
      </c>
      <c r="C155" s="10" t="s">
        <v>4</v>
      </c>
      <c r="D155" s="48"/>
      <c r="E155" s="56"/>
      <c r="F155" s="56">
        <f t="shared" ref="F155:H155" si="70">F154+F140+F142+F143+F144+F145</f>
        <v>153091</v>
      </c>
      <c r="G155" s="56">
        <f t="shared" si="70"/>
        <v>168406</v>
      </c>
      <c r="H155" s="56">
        <f t="shared" si="70"/>
        <v>182103</v>
      </c>
      <c r="I155" s="56">
        <f>I154+SUM(I140:I145)</f>
        <v>191572</v>
      </c>
      <c r="J155" s="56">
        <f>J154+SUM(J140:J145)</f>
        <v>196786.57429999998</v>
      </c>
      <c r="K155" s="56">
        <f t="shared" ref="K155:P155" si="71">K154+SUM(K140:K145)</f>
        <v>188659.99460999999</v>
      </c>
      <c r="L155" s="56">
        <f t="shared" si="71"/>
        <v>185061.62927519999</v>
      </c>
      <c r="M155" s="56">
        <f t="shared" si="71"/>
        <v>177702.56458270398</v>
      </c>
      <c r="N155" s="56">
        <f t="shared" si="71"/>
        <v>174136.5636055248</v>
      </c>
      <c r="O155" s="56">
        <f t="shared" si="71"/>
        <v>190964.21298578099</v>
      </c>
      <c r="P155" s="56">
        <f t="shared" si="71"/>
        <v>214416.97102349845</v>
      </c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</row>
    <row r="156" spans="1:34" ht="12.75" customHeight="1" x14ac:dyDescent="0.2">
      <c r="A156" s="12"/>
      <c r="B156" s="13"/>
      <c r="C156" s="52"/>
      <c r="D156" s="1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</row>
    <row r="157" spans="1:34" ht="12.75" customHeight="1" x14ac:dyDescent="0.2">
      <c r="A157" s="12"/>
      <c r="B157" s="69" t="s">
        <v>137</v>
      </c>
      <c r="C157" s="68"/>
      <c r="D157" s="69"/>
      <c r="E157" s="70"/>
      <c r="F157" s="74">
        <v>0</v>
      </c>
      <c r="G157" s="74">
        <v>0</v>
      </c>
      <c r="H157" s="74">
        <v>0</v>
      </c>
      <c r="I157" s="70">
        <f>(H146-G146)/H158</f>
        <v>0.85645818356098735</v>
      </c>
      <c r="J157" s="70">
        <f t="shared" ref="J157:M157" si="72">I157</f>
        <v>0.85645818356098735</v>
      </c>
      <c r="K157" s="70">
        <f t="shared" si="72"/>
        <v>0.85645818356098735</v>
      </c>
      <c r="L157" s="70">
        <f t="shared" si="72"/>
        <v>0.85645818356098735</v>
      </c>
      <c r="M157" s="70">
        <f t="shared" si="72"/>
        <v>0.85645818356098735</v>
      </c>
      <c r="N157" s="70">
        <f t="shared" ref="N157:P157" si="73">(M146-L146)/M158</f>
        <v>0</v>
      </c>
      <c r="O157" s="70">
        <f t="shared" si="73"/>
        <v>0</v>
      </c>
      <c r="P157" s="70">
        <f t="shared" si="73"/>
        <v>0</v>
      </c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</row>
    <row r="158" spans="1:34" ht="12.75" customHeight="1" x14ac:dyDescent="0.2">
      <c r="A158" s="12"/>
      <c r="B158" s="12" t="s">
        <v>138</v>
      </c>
      <c r="C158" s="10" t="s">
        <v>12</v>
      </c>
      <c r="D158" s="48"/>
      <c r="E158" s="75"/>
      <c r="F158" s="49">
        <v>0</v>
      </c>
      <c r="G158" s="49">
        <v>0</v>
      </c>
      <c r="H158" s="76">
        <v>4173</v>
      </c>
      <c r="I158" s="76">
        <v>4228</v>
      </c>
      <c r="J158" s="43">
        <f>AVERAGE(H158:I158)</f>
        <v>4200.5</v>
      </c>
      <c r="K158" s="43">
        <f t="shared" ref="K158:M158" si="74">J158</f>
        <v>4200.5</v>
      </c>
      <c r="L158" s="43">
        <f t="shared" si="74"/>
        <v>4200.5</v>
      </c>
      <c r="M158" s="43">
        <f t="shared" si="74"/>
        <v>4200.5</v>
      </c>
      <c r="N158" s="43">
        <f t="shared" ref="N158:P158" si="75">AVERAGE(J158:M158)</f>
        <v>4200.5</v>
      </c>
      <c r="O158" s="43">
        <f t="shared" si="75"/>
        <v>4200.5</v>
      </c>
      <c r="P158" s="43">
        <f t="shared" si="75"/>
        <v>4200.5</v>
      </c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</row>
    <row r="159" spans="1:34" ht="12.75" customHeight="1" x14ac:dyDescent="0.2">
      <c r="A159" s="12"/>
      <c r="B159" s="254" t="s">
        <v>4910</v>
      </c>
      <c r="C159" s="10" t="s">
        <v>4</v>
      </c>
      <c r="D159" s="12"/>
      <c r="E159" s="43"/>
      <c r="F159" s="43">
        <f>F116+F115-F133</f>
        <v>25366</v>
      </c>
      <c r="G159" s="43">
        <f>G116+G115-G133</f>
        <v>14486</v>
      </c>
      <c r="H159" s="43">
        <f t="shared" ref="H159:P159" si="76">H116+H115-H133</f>
        <v>7762</v>
      </c>
      <c r="I159" s="43">
        <f t="shared" si="76"/>
        <v>5951</v>
      </c>
      <c r="J159" s="43">
        <f t="shared" si="76"/>
        <v>5951</v>
      </c>
      <c r="K159" s="43">
        <f t="shared" si="76"/>
        <v>5951</v>
      </c>
      <c r="L159" s="43">
        <f t="shared" si="76"/>
        <v>5951</v>
      </c>
      <c r="M159" s="43">
        <f t="shared" si="76"/>
        <v>5951</v>
      </c>
      <c r="N159" s="43">
        <f t="shared" si="76"/>
        <v>5951</v>
      </c>
      <c r="O159" s="43">
        <f t="shared" si="76"/>
        <v>5951</v>
      </c>
      <c r="P159" s="43">
        <f t="shared" si="76"/>
        <v>5951</v>
      </c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</row>
    <row r="160" spans="1:34" ht="12.75" customHeight="1" x14ac:dyDescent="0.2">
      <c r="A160" s="12"/>
      <c r="B160" s="254"/>
      <c r="C160" s="10"/>
      <c r="D160" s="1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</row>
    <row r="161" spans="1:34" ht="12.75" customHeight="1" x14ac:dyDescent="0.2">
      <c r="A161" s="18" t="s">
        <v>13</v>
      </c>
      <c r="B161" s="19" t="s">
        <v>139</v>
      </c>
      <c r="C161" s="77"/>
      <c r="D161" s="21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</row>
    <row r="162" spans="1:34" ht="12.75" customHeight="1" x14ac:dyDescent="0.2">
      <c r="A162" s="12"/>
      <c r="B162" s="12"/>
      <c r="C162" s="52"/>
      <c r="D162" s="1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212" t="s">
        <v>265</v>
      </c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</row>
    <row r="163" spans="1:34" ht="12.75" customHeight="1" x14ac:dyDescent="0.2">
      <c r="A163" s="12"/>
      <c r="B163" s="13" t="s">
        <v>140</v>
      </c>
      <c r="C163" s="10" t="s">
        <v>4</v>
      </c>
      <c r="D163" s="48"/>
      <c r="E163" s="48"/>
      <c r="F163" s="55">
        <v>4194</v>
      </c>
      <c r="G163" s="56">
        <f t="shared" ref="G163:I163" si="77">F208</f>
        <v>5865</v>
      </c>
      <c r="H163" s="56">
        <f t="shared" si="77"/>
        <v>4827</v>
      </c>
      <c r="I163" s="56">
        <f t="shared" si="77"/>
        <v>11144</v>
      </c>
      <c r="J163" s="56">
        <f>+I208</f>
        <v>7079</v>
      </c>
      <c r="K163" s="56">
        <f t="shared" ref="K163:P163" si="78">+J208</f>
        <v>12497.074299999997</v>
      </c>
      <c r="L163" s="56">
        <f t="shared" si="78"/>
        <v>24428.244609999994</v>
      </c>
      <c r="M163" s="56">
        <f t="shared" si="78"/>
        <v>53762.629275199994</v>
      </c>
      <c r="N163" s="56">
        <f t="shared" si="78"/>
        <v>95430.064582703984</v>
      </c>
      <c r="O163" s="56">
        <f t="shared" si="78"/>
        <v>160812.06360552477</v>
      </c>
      <c r="P163" s="56">
        <f t="shared" si="78"/>
        <v>253440.46298578096</v>
      </c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</row>
    <row r="164" spans="1:34" ht="12.75" customHeight="1" x14ac:dyDescent="0.2">
      <c r="A164" s="12"/>
      <c r="B164" s="24" t="s">
        <v>141</v>
      </c>
      <c r="C164" s="52"/>
      <c r="D164" s="12"/>
      <c r="E164" s="12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</row>
    <row r="165" spans="1:34" ht="12.75" customHeight="1" x14ac:dyDescent="0.2">
      <c r="A165" s="12"/>
      <c r="B165" s="24" t="s">
        <v>83</v>
      </c>
      <c r="C165" s="10" t="s">
        <v>4</v>
      </c>
      <c r="D165" s="48"/>
      <c r="E165" s="48"/>
      <c r="F165" s="54">
        <v>20899</v>
      </c>
      <c r="G165" s="54">
        <v>19868</v>
      </c>
      <c r="H165" s="54">
        <v>8017</v>
      </c>
      <c r="I165" s="54">
        <v>1675</v>
      </c>
      <c r="J165" s="43">
        <f>+J90</f>
        <v>-3133.4257000000025</v>
      </c>
      <c r="K165" s="43">
        <f t="shared" ref="K165:P165" si="79">+K90</f>
        <v>-2876.5796900000014</v>
      </c>
      <c r="L165" s="43">
        <f t="shared" si="79"/>
        <v>-2598.3653348000007</v>
      </c>
      <c r="M165" s="43">
        <f t="shared" si="79"/>
        <v>-2359.064692496001</v>
      </c>
      <c r="N165" s="43">
        <f t="shared" si="79"/>
        <v>-1957.0009771791897</v>
      </c>
      <c r="O165" s="43">
        <f t="shared" si="79"/>
        <v>-54.35061974381415</v>
      </c>
      <c r="P165" s="43">
        <f t="shared" si="79"/>
        <v>879.75803771744711</v>
      </c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</row>
    <row r="166" spans="1:34" ht="12.75" customHeight="1" x14ac:dyDescent="0.2">
      <c r="A166" s="12"/>
      <c r="B166" s="24" t="s">
        <v>142</v>
      </c>
      <c r="C166" s="52"/>
      <c r="D166" s="12"/>
      <c r="E166" s="12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</row>
    <row r="167" spans="1:34" ht="12.75" customHeight="1" x14ac:dyDescent="0.2">
      <c r="A167" s="12"/>
      <c r="B167" s="24" t="s">
        <v>143</v>
      </c>
      <c r="C167" s="10" t="s">
        <v>4</v>
      </c>
      <c r="D167" s="48"/>
      <c r="E167" s="48"/>
      <c r="F167" s="54">
        <v>10482</v>
      </c>
      <c r="G167" s="54">
        <v>9953</v>
      </c>
      <c r="H167" s="54">
        <v>11128</v>
      </c>
      <c r="I167" s="54">
        <v>7847</v>
      </c>
      <c r="J167" s="43">
        <f>+I167+J168</f>
        <v>11065.75</v>
      </c>
      <c r="K167" s="43">
        <f t="shared" ref="K167:P167" si="80">+J167+K168</f>
        <v>17503.25</v>
      </c>
      <c r="L167" s="43">
        <f t="shared" si="80"/>
        <v>27159.5</v>
      </c>
      <c r="M167" s="43">
        <f t="shared" si="80"/>
        <v>40034.5</v>
      </c>
      <c r="N167" s="43">
        <f t="shared" si="80"/>
        <v>56128.25</v>
      </c>
      <c r="O167" s="43">
        <f t="shared" si="80"/>
        <v>74097</v>
      </c>
      <c r="P167" s="43">
        <f t="shared" si="80"/>
        <v>93940.75</v>
      </c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</row>
    <row r="168" spans="1:34" ht="12.75" customHeight="1" x14ac:dyDescent="0.2">
      <c r="A168" s="12"/>
      <c r="B168" s="195" t="s">
        <v>257</v>
      </c>
      <c r="C168" s="10" t="s">
        <v>4</v>
      </c>
      <c r="D168" s="48"/>
      <c r="E168" s="48"/>
      <c r="F168" s="54"/>
      <c r="G168" s="54"/>
      <c r="H168" s="54"/>
      <c r="I168" s="54"/>
      <c r="J168" s="43">
        <f>+-SUM($J$185:J185)/DCF!$C$4</f>
        <v>3218.75</v>
      </c>
      <c r="K168" s="43">
        <f>+-SUM($J$185:K185)/DCF!$C$4</f>
        <v>6437.5</v>
      </c>
      <c r="L168" s="43">
        <f>+-SUM($J$185:L185)/DCF!$C$4</f>
        <v>9656.25</v>
      </c>
      <c r="M168" s="43">
        <f>+-SUM($J$185:M185)/DCF!$C$4</f>
        <v>12875</v>
      </c>
      <c r="N168" s="43">
        <f>+-SUM($J$185:N185)/DCF!$C$4</f>
        <v>16093.75</v>
      </c>
      <c r="O168" s="43">
        <f>+-SUM($J$185:O185)/DCF!$C$4</f>
        <v>17968.75</v>
      </c>
      <c r="P168" s="43">
        <f>+-SUM($J$185:P185)/DCF!$C$4</f>
        <v>19843.75</v>
      </c>
      <c r="Q168" s="18" t="s">
        <v>4903</v>
      </c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</row>
    <row r="169" spans="1:34" ht="12.75" customHeight="1" x14ac:dyDescent="0.2">
      <c r="A169" s="12"/>
      <c r="B169" s="24" t="s">
        <v>144</v>
      </c>
      <c r="C169" s="10" t="s">
        <v>4</v>
      </c>
      <c r="D169" s="48"/>
      <c r="E169" s="48"/>
      <c r="F169" s="54">
        <v>1854</v>
      </c>
      <c r="G169" s="54">
        <v>2036</v>
      </c>
      <c r="H169" s="54">
        <v>3128</v>
      </c>
      <c r="I169" s="54">
        <v>3229</v>
      </c>
      <c r="J169" s="54">
        <f>+I169</f>
        <v>3229</v>
      </c>
      <c r="K169" s="54">
        <f t="shared" ref="K169:P169" si="81">+J169</f>
        <v>3229</v>
      </c>
      <c r="L169" s="54">
        <f t="shared" si="81"/>
        <v>3229</v>
      </c>
      <c r="M169" s="54">
        <f t="shared" si="81"/>
        <v>3229</v>
      </c>
      <c r="N169" s="54">
        <f t="shared" si="81"/>
        <v>3229</v>
      </c>
      <c r="O169" s="54">
        <f t="shared" si="81"/>
        <v>3229</v>
      </c>
      <c r="P169" s="54">
        <f t="shared" si="81"/>
        <v>3229</v>
      </c>
      <c r="Q169" s="269" t="s">
        <v>4911</v>
      </c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</row>
    <row r="170" spans="1:34" ht="12.75" customHeight="1" x14ac:dyDescent="0.2">
      <c r="A170" s="12"/>
      <c r="B170" s="24" t="s">
        <v>76</v>
      </c>
      <c r="C170" s="10" t="s">
        <v>4</v>
      </c>
      <c r="D170" s="48"/>
      <c r="E170" s="48"/>
      <c r="F170" s="54">
        <v>198</v>
      </c>
      <c r="G170" s="54">
        <v>2626</v>
      </c>
      <c r="H170" s="54">
        <v>1074</v>
      </c>
      <c r="I170" s="54">
        <v>-424</v>
      </c>
      <c r="J170" s="54">
        <v>0</v>
      </c>
      <c r="K170" s="54">
        <v>0</v>
      </c>
      <c r="L170" s="54">
        <v>0</v>
      </c>
      <c r="M170" s="54">
        <v>0</v>
      </c>
      <c r="N170" s="54">
        <v>0</v>
      </c>
      <c r="O170" s="54">
        <v>0</v>
      </c>
      <c r="P170" s="54">
        <v>0</v>
      </c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</row>
    <row r="171" spans="1:34" ht="12.75" customHeight="1" x14ac:dyDescent="0.2">
      <c r="A171" s="12"/>
      <c r="B171" s="24" t="s">
        <v>145</v>
      </c>
      <c r="C171" s="10" t="s">
        <v>4</v>
      </c>
      <c r="D171" s="48"/>
      <c r="E171" s="48"/>
      <c r="F171" s="54">
        <v>1757</v>
      </c>
      <c r="G171" s="54">
        <v>1839</v>
      </c>
      <c r="H171" s="54">
        <v>1907</v>
      </c>
      <c r="I171" s="54">
        <v>1755</v>
      </c>
      <c r="J171" s="54">
        <v>0</v>
      </c>
      <c r="K171" s="54">
        <v>0</v>
      </c>
      <c r="L171" s="54">
        <v>0</v>
      </c>
      <c r="M171" s="54">
        <v>0</v>
      </c>
      <c r="N171" s="54">
        <v>0</v>
      </c>
      <c r="O171" s="54">
        <v>0</v>
      </c>
      <c r="P171" s="54">
        <v>0</v>
      </c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</row>
    <row r="172" spans="1:34" ht="12.75" customHeight="1" x14ac:dyDescent="0.2">
      <c r="A172" s="12"/>
      <c r="B172" s="24" t="s">
        <v>146</v>
      </c>
      <c r="C172" s="10" t="s">
        <v>4</v>
      </c>
      <c r="D172" s="48"/>
      <c r="E172" s="48"/>
      <c r="F172" s="54">
        <v>-1757</v>
      </c>
      <c r="G172" s="54">
        <v>-1458</v>
      </c>
      <c r="H172" s="54">
        <v>-4254</v>
      </c>
      <c r="I172" s="54">
        <v>-42</v>
      </c>
      <c r="J172" s="54">
        <v>0</v>
      </c>
      <c r="K172" s="54">
        <v>0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</row>
    <row r="173" spans="1:34" ht="12.75" customHeight="1" x14ac:dyDescent="0.2">
      <c r="A173" s="12"/>
      <c r="B173" s="24" t="s">
        <v>147</v>
      </c>
      <c r="C173" s="10" t="s">
        <v>4</v>
      </c>
      <c r="D173" s="48"/>
      <c r="E173" s="48"/>
      <c r="F173" s="54">
        <v>-30</v>
      </c>
      <c r="G173" s="49">
        <v>0</v>
      </c>
      <c r="H173" s="54">
        <v>-1059</v>
      </c>
      <c r="I173" s="54">
        <v>0</v>
      </c>
      <c r="J173" s="54">
        <v>0</v>
      </c>
      <c r="K173" s="54">
        <v>0</v>
      </c>
      <c r="L173" s="54">
        <v>0</v>
      </c>
      <c r="M173" s="54">
        <v>0</v>
      </c>
      <c r="N173" s="54">
        <v>0</v>
      </c>
      <c r="O173" s="54">
        <v>0</v>
      </c>
      <c r="P173" s="54">
        <v>0</v>
      </c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</row>
    <row r="174" spans="1:34" ht="12.75" customHeight="1" x14ac:dyDescent="0.2">
      <c r="A174" s="12"/>
      <c r="B174" s="24" t="s">
        <v>148</v>
      </c>
      <c r="C174" s="52"/>
      <c r="D174" s="12"/>
      <c r="E174" s="12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</row>
    <row r="175" spans="1:34" ht="12.75" customHeight="1" x14ac:dyDescent="0.2">
      <c r="A175" s="12"/>
      <c r="B175" s="24" t="s">
        <v>149</v>
      </c>
      <c r="C175" s="10" t="s">
        <v>4</v>
      </c>
      <c r="D175" s="48"/>
      <c r="E175" s="48"/>
      <c r="F175" s="54">
        <v>883</v>
      </c>
      <c r="G175" s="54">
        <v>-2674</v>
      </c>
      <c r="H175" s="54">
        <v>5327</v>
      </c>
      <c r="I175" s="54">
        <v>731</v>
      </c>
      <c r="J175" s="54">
        <v>0</v>
      </c>
      <c r="K175" s="54">
        <v>0</v>
      </c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</row>
    <row r="176" spans="1:34" ht="12.75" customHeight="1" x14ac:dyDescent="0.2">
      <c r="A176" s="12"/>
      <c r="B176" s="24" t="s">
        <v>108</v>
      </c>
      <c r="C176" s="10" t="s">
        <v>4</v>
      </c>
      <c r="D176" s="48"/>
      <c r="E176" s="48"/>
      <c r="F176" s="54">
        <v>-687</v>
      </c>
      <c r="G176" s="54">
        <v>-2339</v>
      </c>
      <c r="H176" s="54">
        <v>-2436</v>
      </c>
      <c r="I176" s="54">
        <v>2097</v>
      </c>
      <c r="J176" s="54">
        <f>+I176</f>
        <v>2097</v>
      </c>
      <c r="K176" s="54">
        <f t="shared" ref="K176:P176" si="82">+J176</f>
        <v>2097</v>
      </c>
      <c r="L176" s="54">
        <f t="shared" si="82"/>
        <v>2097</v>
      </c>
      <c r="M176" s="54">
        <f t="shared" si="82"/>
        <v>2097</v>
      </c>
      <c r="N176" s="54">
        <f t="shared" si="82"/>
        <v>2097</v>
      </c>
      <c r="O176" s="54">
        <f t="shared" si="82"/>
        <v>2097</v>
      </c>
      <c r="P176" s="54">
        <f t="shared" si="82"/>
        <v>2097</v>
      </c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</row>
    <row r="177" spans="1:34" ht="12.75" customHeight="1" x14ac:dyDescent="0.2">
      <c r="A177" s="12"/>
      <c r="B177" s="24" t="s">
        <v>150</v>
      </c>
      <c r="C177" s="10" t="s">
        <v>4</v>
      </c>
      <c r="D177" s="48"/>
      <c r="E177" s="48"/>
      <c r="F177" s="54">
        <v>405</v>
      </c>
      <c r="G177" s="54">
        <v>1190</v>
      </c>
      <c r="H177" s="54">
        <v>-29</v>
      </c>
      <c r="I177" s="54">
        <v>-801</v>
      </c>
      <c r="J177" s="54">
        <v>0</v>
      </c>
      <c r="K177" s="54">
        <v>0</v>
      </c>
      <c r="L177" s="54">
        <v>0</v>
      </c>
      <c r="M177" s="54">
        <v>0</v>
      </c>
      <c r="N177" s="54">
        <v>0</v>
      </c>
      <c r="O177" s="54">
        <v>0</v>
      </c>
      <c r="P177" s="54">
        <v>0</v>
      </c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</row>
    <row r="178" spans="1:34" ht="12.75" customHeight="1" x14ac:dyDescent="0.2">
      <c r="A178" s="12"/>
      <c r="B178" s="24" t="s">
        <v>121</v>
      </c>
      <c r="C178" s="10" t="s">
        <v>4</v>
      </c>
      <c r="D178" s="48"/>
      <c r="E178" s="48"/>
      <c r="F178" s="54">
        <v>348</v>
      </c>
      <c r="G178" s="54">
        <v>515</v>
      </c>
      <c r="H178" s="54">
        <v>-1533</v>
      </c>
      <c r="I178" s="54">
        <v>-614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18" t="s">
        <v>258</v>
      </c>
      <c r="R178" s="18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</row>
    <row r="179" spans="1:34" ht="12.75" customHeight="1" x14ac:dyDescent="0.2">
      <c r="A179" s="12"/>
      <c r="B179" s="194" t="s">
        <v>259</v>
      </c>
      <c r="C179" s="10" t="s">
        <v>4</v>
      </c>
      <c r="D179" s="48"/>
      <c r="E179" s="48"/>
      <c r="F179" s="54">
        <v>-181</v>
      </c>
      <c r="G179" s="54">
        <v>-1583</v>
      </c>
      <c r="H179" s="54">
        <v>-24</v>
      </c>
      <c r="I179" s="54">
        <v>0</v>
      </c>
      <c r="J179" s="54">
        <v>0</v>
      </c>
      <c r="K179" s="54">
        <v>0</v>
      </c>
      <c r="L179" s="54">
        <v>0</v>
      </c>
      <c r="M179" s="54">
        <v>0</v>
      </c>
      <c r="N179" s="54">
        <v>0</v>
      </c>
      <c r="O179" s="54">
        <v>0</v>
      </c>
      <c r="P179" s="54">
        <v>0</v>
      </c>
      <c r="Q179" s="18"/>
      <c r="R179" s="18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</row>
    <row r="180" spans="1:34" ht="12.75" customHeight="1" x14ac:dyDescent="0.2">
      <c r="A180" s="12"/>
      <c r="B180" s="24" t="s">
        <v>151</v>
      </c>
      <c r="C180" s="10" t="s">
        <v>4</v>
      </c>
      <c r="D180" s="48"/>
      <c r="E180" s="48"/>
      <c r="F180" s="54">
        <v>1620</v>
      </c>
      <c r="G180" s="54">
        <v>-441</v>
      </c>
      <c r="H180" s="54">
        <v>-4535</v>
      </c>
      <c r="I180" s="54">
        <v>-3531</v>
      </c>
      <c r="J180" s="54">
        <v>0</v>
      </c>
      <c r="K180" s="54">
        <v>0</v>
      </c>
      <c r="L180" s="54">
        <v>0</v>
      </c>
      <c r="M180" s="54">
        <v>0</v>
      </c>
      <c r="N180" s="43">
        <f t="shared" ref="N180" si="83">M180</f>
        <v>0</v>
      </c>
      <c r="O180" s="43">
        <f t="shared" ref="O180" si="84">N180</f>
        <v>0</v>
      </c>
      <c r="P180" s="43">
        <f t="shared" ref="P180" si="85">O180</f>
        <v>0</v>
      </c>
      <c r="Q180" s="18"/>
      <c r="R180" s="18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</row>
    <row r="181" spans="1:34" ht="12.75" customHeight="1" x14ac:dyDescent="0.2">
      <c r="A181" s="12"/>
      <c r="B181" s="24" t="s">
        <v>152</v>
      </c>
      <c r="C181" s="10" t="s">
        <v>4</v>
      </c>
      <c r="D181" s="48"/>
      <c r="E181" s="48"/>
      <c r="F181" s="54">
        <v>73</v>
      </c>
      <c r="G181" s="54">
        <v>-76</v>
      </c>
      <c r="H181" s="54">
        <v>-1278</v>
      </c>
      <c r="I181" s="54">
        <v>-451</v>
      </c>
      <c r="J181" s="54">
        <v>0</v>
      </c>
      <c r="K181" s="54">
        <v>0</v>
      </c>
      <c r="L181" s="54">
        <v>0</v>
      </c>
      <c r="M181" s="54">
        <v>0</v>
      </c>
      <c r="N181" s="43">
        <f t="shared" ref="N181" si="86">AVERAGE(J181:M181)</f>
        <v>0</v>
      </c>
      <c r="O181" s="43">
        <f t="shared" ref="O181:P181" si="87">AVERAGE(L181:N181)</f>
        <v>0</v>
      </c>
      <c r="P181" s="43">
        <f t="shared" si="87"/>
        <v>0</v>
      </c>
      <c r="Q181" s="18"/>
      <c r="R181" s="18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</row>
    <row r="182" spans="1:34" ht="12.75" customHeight="1" x14ac:dyDescent="0.2">
      <c r="A182" s="12"/>
      <c r="B182" s="24" t="s">
        <v>153</v>
      </c>
      <c r="C182" s="10" t="s">
        <v>4</v>
      </c>
      <c r="D182" s="48"/>
      <c r="E182" s="48"/>
      <c r="F182" s="43">
        <f t="shared" ref="F182:H182" si="88">SUM(F167:F181)</f>
        <v>14965</v>
      </c>
      <c r="G182" s="43">
        <f t="shared" si="88"/>
        <v>9588</v>
      </c>
      <c r="H182" s="43">
        <f t="shared" si="88"/>
        <v>7416</v>
      </c>
      <c r="I182" s="43">
        <f>SUM(I167:I181)</f>
        <v>9796</v>
      </c>
      <c r="J182" s="220">
        <f t="shared" ref="J182:P182" si="89">SUM(J167:J181)</f>
        <v>19610.5</v>
      </c>
      <c r="K182" s="220">
        <f t="shared" si="89"/>
        <v>29266.75</v>
      </c>
      <c r="L182" s="220">
        <f t="shared" si="89"/>
        <v>42141.75</v>
      </c>
      <c r="M182" s="220">
        <f t="shared" si="89"/>
        <v>58235.5</v>
      </c>
      <c r="N182" s="220">
        <f t="shared" si="89"/>
        <v>77548</v>
      </c>
      <c r="O182" s="220">
        <f t="shared" si="89"/>
        <v>97391.75</v>
      </c>
      <c r="P182" s="220">
        <f t="shared" si="89"/>
        <v>119110.5</v>
      </c>
      <c r="Q182" s="218"/>
      <c r="R182" s="18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</row>
    <row r="183" spans="1:34" ht="12.75" customHeight="1" x14ac:dyDescent="0.2">
      <c r="A183" s="12"/>
      <c r="B183" s="13" t="s">
        <v>154</v>
      </c>
      <c r="C183" s="10" t="s">
        <v>4</v>
      </c>
      <c r="D183" s="48"/>
      <c r="E183" s="48"/>
      <c r="F183" s="56">
        <f t="shared" ref="F183:P183" si="90">F165+F182</f>
        <v>35864</v>
      </c>
      <c r="G183" s="56">
        <f t="shared" si="90"/>
        <v>29456</v>
      </c>
      <c r="H183" s="56">
        <f t="shared" si="90"/>
        <v>15433</v>
      </c>
      <c r="I183" s="56">
        <f t="shared" si="90"/>
        <v>11471</v>
      </c>
      <c r="J183" s="219">
        <f>J165+J182</f>
        <v>16477.074299999997</v>
      </c>
      <c r="K183" s="219">
        <f t="shared" si="90"/>
        <v>26390.170309999998</v>
      </c>
      <c r="L183" s="219">
        <f t="shared" si="90"/>
        <v>39543.384665199999</v>
      </c>
      <c r="M183" s="219">
        <f t="shared" si="90"/>
        <v>55876.435307503998</v>
      </c>
      <c r="N183" s="219">
        <f t="shared" si="90"/>
        <v>75590.999022820804</v>
      </c>
      <c r="O183" s="219">
        <f t="shared" si="90"/>
        <v>97337.399380256189</v>
      </c>
      <c r="P183" s="219">
        <f t="shared" si="90"/>
        <v>119990.25803771745</v>
      </c>
      <c r="Q183" s="218"/>
      <c r="R183" s="18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</row>
    <row r="184" spans="1:34" ht="12.75" customHeight="1" x14ac:dyDescent="0.2">
      <c r="A184" s="12"/>
      <c r="B184" s="24" t="s">
        <v>155</v>
      </c>
      <c r="C184" s="52"/>
      <c r="D184" s="12"/>
      <c r="E184" s="12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18"/>
      <c r="R184" s="18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</row>
    <row r="185" spans="1:34" ht="12.75" customHeight="1" x14ac:dyDescent="0.2">
      <c r="A185" s="12"/>
      <c r="B185" s="24" t="s">
        <v>156</v>
      </c>
      <c r="C185" s="10" t="s">
        <v>4</v>
      </c>
      <c r="D185" s="48"/>
      <c r="E185" s="48"/>
      <c r="F185" s="54">
        <v>-14259</v>
      </c>
      <c r="G185" s="54">
        <v>-18733</v>
      </c>
      <c r="H185" s="54">
        <v>-24844</v>
      </c>
      <c r="I185" s="54">
        <v>-25750</v>
      </c>
      <c r="J185" s="43">
        <f>+$I$185*(1+DCF!$C$5)</f>
        <v>-25750</v>
      </c>
      <c r="K185" s="43">
        <f>+$I$185*(1+DCF!$C$5)</f>
        <v>-25750</v>
      </c>
      <c r="L185" s="43">
        <f>+$I$185*(1+DCF!$C$5)</f>
        <v>-25750</v>
      </c>
      <c r="M185" s="43">
        <f>+$I$185*(1+DCF!$C$5)</f>
        <v>-25750</v>
      </c>
      <c r="N185" s="43">
        <f>+$I$185*(1+DCF!$C$5)</f>
        <v>-25750</v>
      </c>
      <c r="O185" s="43">
        <f>-15000*(1+DCF!$C$5)</f>
        <v>-15000</v>
      </c>
      <c r="P185" s="43">
        <f>-15000*(1+DCF!$C$5)</f>
        <v>-15000</v>
      </c>
      <c r="Q185" s="18" t="s">
        <v>264</v>
      </c>
      <c r="R185" s="18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</row>
    <row r="186" spans="1:34" ht="12.75" customHeight="1" x14ac:dyDescent="0.2">
      <c r="A186" s="12"/>
      <c r="B186" s="24" t="s">
        <v>157</v>
      </c>
      <c r="C186" s="10" t="s">
        <v>4</v>
      </c>
      <c r="D186" s="48"/>
      <c r="E186" s="48"/>
      <c r="F186" s="54">
        <v>0</v>
      </c>
      <c r="G186" s="54">
        <v>0</v>
      </c>
      <c r="H186" s="54">
        <v>246</v>
      </c>
      <c r="I186" s="54">
        <v>0</v>
      </c>
      <c r="J186" s="211">
        <f>-J185*20%</f>
        <v>5150</v>
      </c>
      <c r="K186" s="211">
        <f t="shared" ref="K186:P186" si="91">-K185*20%</f>
        <v>5150</v>
      </c>
      <c r="L186" s="211">
        <f t="shared" si="91"/>
        <v>5150</v>
      </c>
      <c r="M186" s="211">
        <f t="shared" si="91"/>
        <v>5150</v>
      </c>
      <c r="N186" s="211">
        <f t="shared" si="91"/>
        <v>5150</v>
      </c>
      <c r="O186" s="211">
        <f t="shared" si="91"/>
        <v>3000</v>
      </c>
      <c r="P186" s="211">
        <f t="shared" si="91"/>
        <v>3000</v>
      </c>
      <c r="Q186" s="210" t="s">
        <v>263</v>
      </c>
      <c r="R186" s="18"/>
      <c r="S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</row>
    <row r="187" spans="1:34" ht="12.75" customHeight="1" x14ac:dyDescent="0.2">
      <c r="A187" s="12"/>
      <c r="B187" s="24" t="s">
        <v>158</v>
      </c>
      <c r="C187" s="10" t="s">
        <v>4</v>
      </c>
      <c r="D187" s="48"/>
      <c r="E187" s="48"/>
      <c r="F187" s="54">
        <v>-194</v>
      </c>
      <c r="G187" s="54">
        <v>-1596</v>
      </c>
      <c r="H187" s="54">
        <v>-206</v>
      </c>
      <c r="I187" s="54">
        <v>1011</v>
      </c>
      <c r="J187" s="54">
        <v>0</v>
      </c>
      <c r="K187" s="43"/>
      <c r="L187" s="43"/>
      <c r="M187" s="43"/>
      <c r="N187" s="54">
        <v>0</v>
      </c>
      <c r="O187" s="54">
        <v>0</v>
      </c>
      <c r="P187" s="54">
        <v>0</v>
      </c>
      <c r="Q187" s="18"/>
      <c r="R187" s="18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</row>
    <row r="188" spans="1:34" ht="12.75" customHeight="1" x14ac:dyDescent="0.2">
      <c r="A188" s="12"/>
      <c r="B188" s="24" t="s">
        <v>159</v>
      </c>
      <c r="C188" s="10" t="s">
        <v>4</v>
      </c>
      <c r="D188" s="48"/>
      <c r="E188" s="48"/>
      <c r="F188" s="54">
        <v>-29239</v>
      </c>
      <c r="G188" s="54">
        <v>-40554</v>
      </c>
      <c r="H188" s="54">
        <v>-43647</v>
      </c>
      <c r="I188" s="54">
        <v>-44414</v>
      </c>
      <c r="J188" s="54">
        <v>0</v>
      </c>
      <c r="K188" s="54">
        <v>0</v>
      </c>
      <c r="L188" s="54">
        <v>0</v>
      </c>
      <c r="M188" s="54">
        <v>0</v>
      </c>
      <c r="N188" s="54">
        <v>0</v>
      </c>
      <c r="O188" s="54">
        <v>0</v>
      </c>
      <c r="P188" s="54">
        <v>0</v>
      </c>
      <c r="Q188" s="18"/>
      <c r="R188" s="18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</row>
    <row r="189" spans="1:34" ht="12.75" customHeight="1" x14ac:dyDescent="0.2">
      <c r="A189" s="12"/>
      <c r="B189" s="24" t="s">
        <v>160</v>
      </c>
      <c r="C189" s="10" t="s">
        <v>4</v>
      </c>
      <c r="D189" s="48"/>
      <c r="E189" s="48"/>
      <c r="F189" s="54">
        <v>22158</v>
      </c>
      <c r="G189" s="54">
        <v>35299</v>
      </c>
      <c r="H189" s="54">
        <v>48730</v>
      </c>
      <c r="I189" s="54">
        <v>44077</v>
      </c>
      <c r="J189" s="54">
        <v>0</v>
      </c>
      <c r="K189" s="54">
        <v>0</v>
      </c>
      <c r="L189" s="54">
        <v>0</v>
      </c>
      <c r="M189" s="54">
        <v>0</v>
      </c>
      <c r="N189" s="54">
        <v>0</v>
      </c>
      <c r="O189" s="54">
        <v>0</v>
      </c>
      <c r="P189" s="54">
        <v>0</v>
      </c>
      <c r="Q189" s="18"/>
      <c r="R189" s="18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</row>
    <row r="190" spans="1:34" ht="12.75" customHeight="1" x14ac:dyDescent="0.2">
      <c r="A190" s="12"/>
      <c r="B190" s="24" t="s">
        <v>161</v>
      </c>
      <c r="C190" s="10" t="s">
        <v>4</v>
      </c>
      <c r="D190" s="48"/>
      <c r="E190" s="48"/>
      <c r="F190" s="54">
        <v>-720</v>
      </c>
      <c r="G190" s="54">
        <v>-613</v>
      </c>
      <c r="H190" s="54">
        <v>-510</v>
      </c>
      <c r="I190" s="54">
        <v>-399</v>
      </c>
      <c r="J190" s="54">
        <v>0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18"/>
      <c r="R190" s="18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</row>
    <row r="191" spans="1:34" ht="12.75" customHeight="1" x14ac:dyDescent="0.2">
      <c r="A191" s="12"/>
      <c r="B191" s="24" t="s">
        <v>162</v>
      </c>
      <c r="C191" s="10" t="s">
        <v>4</v>
      </c>
      <c r="D191" s="48"/>
      <c r="E191" s="48"/>
      <c r="F191" s="54">
        <v>910</v>
      </c>
      <c r="G191" s="54">
        <v>581</v>
      </c>
      <c r="H191" s="54">
        <v>4961</v>
      </c>
      <c r="I191" s="54">
        <v>472</v>
      </c>
      <c r="J191" s="54">
        <v>0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18"/>
      <c r="R191" s="18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</row>
    <row r="192" spans="1:34" ht="12.75" customHeight="1" x14ac:dyDescent="0.2">
      <c r="A192" s="12"/>
      <c r="B192" s="24" t="s">
        <v>163</v>
      </c>
      <c r="C192" s="10" t="s">
        <v>4</v>
      </c>
      <c r="D192" s="48"/>
      <c r="E192" s="48"/>
      <c r="F192" s="54">
        <v>123</v>
      </c>
      <c r="G192" s="49">
        <v>0</v>
      </c>
      <c r="H192" s="54">
        <v>6579</v>
      </c>
      <c r="I192" s="54">
        <v>0</v>
      </c>
      <c r="J192" s="54">
        <v>0</v>
      </c>
      <c r="K192" s="54">
        <v>0</v>
      </c>
      <c r="L192" s="54">
        <v>0</v>
      </c>
      <c r="M192" s="54">
        <v>0</v>
      </c>
      <c r="N192" s="54">
        <v>0</v>
      </c>
      <c r="O192" s="54">
        <v>0</v>
      </c>
      <c r="P192" s="54">
        <v>0</v>
      </c>
      <c r="Q192" s="18"/>
      <c r="R192" s="18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</row>
    <row r="193" spans="1:34" ht="12.75" customHeight="1" x14ac:dyDescent="0.2">
      <c r="A193" s="12"/>
      <c r="B193" s="24" t="s">
        <v>164</v>
      </c>
      <c r="C193" s="10" t="s">
        <v>4</v>
      </c>
      <c r="D193" s="48"/>
      <c r="E193" s="48"/>
      <c r="F193" s="54">
        <v>-303</v>
      </c>
      <c r="G193" s="54">
        <v>1167</v>
      </c>
      <c r="H193" s="54">
        <v>-1540</v>
      </c>
      <c r="I193" s="54">
        <v>962</v>
      </c>
      <c r="J193" s="54">
        <v>0</v>
      </c>
      <c r="K193" s="54">
        <v>0</v>
      </c>
      <c r="L193" s="54">
        <v>0</v>
      </c>
      <c r="M193" s="54">
        <v>0</v>
      </c>
      <c r="N193" s="54">
        <v>0</v>
      </c>
      <c r="O193" s="54">
        <v>0</v>
      </c>
      <c r="P193" s="54">
        <v>0</v>
      </c>
      <c r="Q193" s="18"/>
      <c r="R193" s="18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</row>
    <row r="194" spans="1:34" ht="12.75" customHeight="1" x14ac:dyDescent="0.2">
      <c r="A194" s="12"/>
      <c r="B194" s="22" t="s">
        <v>165</v>
      </c>
      <c r="C194" s="10" t="s">
        <v>4</v>
      </c>
      <c r="D194" s="48"/>
      <c r="E194" s="48"/>
      <c r="F194" s="56">
        <f t="shared" ref="F194:P194" si="92">SUM(F185:F193)</f>
        <v>-21524</v>
      </c>
      <c r="G194" s="56">
        <f t="shared" si="92"/>
        <v>-24449</v>
      </c>
      <c r="H194" s="56">
        <f t="shared" si="92"/>
        <v>-10231</v>
      </c>
      <c r="I194" s="56">
        <f t="shared" si="92"/>
        <v>-24041</v>
      </c>
      <c r="J194" s="56">
        <f>SUM(J185:J193)</f>
        <v>-20600</v>
      </c>
      <c r="K194" s="56">
        <f t="shared" si="92"/>
        <v>-20600</v>
      </c>
      <c r="L194" s="56">
        <f t="shared" si="92"/>
        <v>-20600</v>
      </c>
      <c r="M194" s="56">
        <f t="shared" si="92"/>
        <v>-20600</v>
      </c>
      <c r="N194" s="56">
        <f t="shared" si="92"/>
        <v>-20600</v>
      </c>
      <c r="O194" s="56">
        <f t="shared" si="92"/>
        <v>-12000</v>
      </c>
      <c r="P194" s="56">
        <f t="shared" si="92"/>
        <v>-12000</v>
      </c>
      <c r="Q194" s="18"/>
      <c r="R194" s="18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</row>
    <row r="195" spans="1:34" ht="12.75" customHeight="1" x14ac:dyDescent="0.2">
      <c r="A195" s="12"/>
      <c r="B195" s="24" t="s">
        <v>166</v>
      </c>
      <c r="C195" s="52"/>
      <c r="D195" s="12"/>
      <c r="E195" s="12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18"/>
      <c r="R195" s="18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</row>
    <row r="196" spans="1:34" ht="12.75" customHeight="1" x14ac:dyDescent="0.2">
      <c r="A196" s="12"/>
      <c r="B196" s="24" t="s">
        <v>167</v>
      </c>
      <c r="C196" s="10" t="s">
        <v>4</v>
      </c>
      <c r="D196" s="48"/>
      <c r="E196" s="48"/>
      <c r="F196" s="49">
        <v>0</v>
      </c>
      <c r="G196" s="49">
        <v>0</v>
      </c>
      <c r="H196" s="54">
        <v>3945</v>
      </c>
      <c r="I196" s="54">
        <v>-3944</v>
      </c>
      <c r="J196" s="204">
        <v>0</v>
      </c>
      <c r="K196" s="43">
        <v>0</v>
      </c>
      <c r="L196" s="43">
        <v>0</v>
      </c>
      <c r="M196" s="43">
        <v>0</v>
      </c>
      <c r="N196" s="54">
        <v>0</v>
      </c>
      <c r="O196" s="54">
        <v>0</v>
      </c>
      <c r="P196" s="54">
        <v>0</v>
      </c>
      <c r="Q196" s="18"/>
      <c r="R196" s="18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</row>
    <row r="197" spans="1:34" ht="12.75" customHeight="1" x14ac:dyDescent="0.2">
      <c r="A197" s="12"/>
      <c r="B197" s="24" t="s">
        <v>168</v>
      </c>
      <c r="C197" s="10" t="s">
        <v>4</v>
      </c>
      <c r="D197" s="48"/>
      <c r="E197" s="48"/>
      <c r="F197" s="49">
        <v>0</v>
      </c>
      <c r="G197" s="49">
        <v>0</v>
      </c>
      <c r="H197" s="54">
        <v>-345</v>
      </c>
      <c r="I197" s="54">
        <v>-96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18"/>
      <c r="R197" s="18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</row>
    <row r="198" spans="1:34" ht="12.75" customHeight="1" x14ac:dyDescent="0.2">
      <c r="A198" s="12"/>
      <c r="B198" s="24" t="s">
        <v>169</v>
      </c>
      <c r="C198" s="10" t="s">
        <v>4</v>
      </c>
      <c r="D198" s="48"/>
      <c r="E198" s="48"/>
      <c r="F198" s="49">
        <v>0</v>
      </c>
      <c r="G198" s="49">
        <v>0</v>
      </c>
      <c r="H198" s="54">
        <v>874</v>
      </c>
      <c r="I198" s="54">
        <v>1511</v>
      </c>
      <c r="J198" s="54">
        <v>0</v>
      </c>
      <c r="K198" s="54">
        <v>0</v>
      </c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18"/>
      <c r="R198" s="18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</row>
    <row r="199" spans="1:34" ht="12.75" customHeight="1" x14ac:dyDescent="0.2">
      <c r="A199" s="12"/>
      <c r="B199" s="24" t="s">
        <v>170</v>
      </c>
      <c r="C199" s="10" t="s">
        <v>4</v>
      </c>
      <c r="D199" s="48"/>
      <c r="E199" s="48"/>
      <c r="F199" s="49">
        <v>0</v>
      </c>
      <c r="G199" s="49">
        <v>0</v>
      </c>
      <c r="H199" s="54">
        <v>1032</v>
      </c>
      <c r="I199" s="54">
        <v>2959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0</v>
      </c>
      <c r="P199" s="54">
        <v>0</v>
      </c>
      <c r="Q199" s="18"/>
      <c r="R199" s="18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</row>
    <row r="200" spans="1:34" ht="12.75" customHeight="1" x14ac:dyDescent="0.2">
      <c r="A200" s="12"/>
      <c r="B200" s="24" t="s">
        <v>171</v>
      </c>
      <c r="C200" s="10" t="s">
        <v>4</v>
      </c>
      <c r="D200" s="48"/>
      <c r="E200" s="48"/>
      <c r="F200" s="54">
        <v>10247</v>
      </c>
      <c r="G200" s="54">
        <v>4974</v>
      </c>
      <c r="H200" s="54">
        <v>6548</v>
      </c>
      <c r="I200" s="54">
        <v>11391</v>
      </c>
      <c r="J200" s="54">
        <f>+I200</f>
        <v>11391</v>
      </c>
      <c r="K200" s="54">
        <f t="shared" ref="K200:P200" si="93">+J200</f>
        <v>11391</v>
      </c>
      <c r="L200" s="54">
        <f t="shared" si="93"/>
        <v>11391</v>
      </c>
      <c r="M200" s="54">
        <f t="shared" si="93"/>
        <v>11391</v>
      </c>
      <c r="N200" s="54">
        <f t="shared" si="93"/>
        <v>11391</v>
      </c>
      <c r="O200" s="54">
        <f t="shared" si="93"/>
        <v>11391</v>
      </c>
      <c r="P200" s="54">
        <f t="shared" si="93"/>
        <v>11391</v>
      </c>
      <c r="Q200" s="18" t="s">
        <v>262</v>
      </c>
      <c r="R200" s="18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</row>
    <row r="201" spans="1:34" ht="12.75" customHeight="1" x14ac:dyDescent="0.2">
      <c r="A201" s="12"/>
      <c r="B201" s="24" t="s">
        <v>172</v>
      </c>
      <c r="C201" s="10" t="s">
        <v>4</v>
      </c>
      <c r="D201" s="48"/>
      <c r="E201" s="48"/>
      <c r="F201" s="54">
        <v>-4525</v>
      </c>
      <c r="G201" s="54">
        <v>-2500</v>
      </c>
      <c r="H201" s="54">
        <v>-4984</v>
      </c>
      <c r="I201" s="54">
        <v>-423</v>
      </c>
      <c r="J201" s="43">
        <f>-+J132</f>
        <v>-1850</v>
      </c>
      <c r="K201" s="43">
        <f t="shared" ref="K201:P201" si="94">-+K132</f>
        <v>-5250</v>
      </c>
      <c r="L201" s="43">
        <f t="shared" si="94"/>
        <v>-1000</v>
      </c>
      <c r="M201" s="43">
        <f t="shared" si="94"/>
        <v>-5000</v>
      </c>
      <c r="N201" s="43">
        <f t="shared" si="94"/>
        <v>-1000</v>
      </c>
      <c r="O201" s="43">
        <f t="shared" si="94"/>
        <v>-4100</v>
      </c>
      <c r="P201" s="43">
        <f t="shared" si="94"/>
        <v>-1500</v>
      </c>
      <c r="Q201" s="18"/>
      <c r="R201" s="18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</row>
    <row r="202" spans="1:34" ht="12.75" customHeight="1" x14ac:dyDescent="0.2">
      <c r="A202" s="12"/>
      <c r="B202" s="24" t="s">
        <v>173</v>
      </c>
      <c r="C202" s="10" t="s">
        <v>4</v>
      </c>
      <c r="D202" s="48"/>
      <c r="E202" s="48"/>
      <c r="F202" s="54">
        <v>897</v>
      </c>
      <c r="G202" s="54">
        <v>1020</v>
      </c>
      <c r="H202" s="54">
        <v>977</v>
      </c>
      <c r="I202" s="54">
        <v>1042</v>
      </c>
      <c r="J202" s="54">
        <v>0</v>
      </c>
      <c r="K202" s="54">
        <v>0</v>
      </c>
      <c r="L202" s="54">
        <v>0</v>
      </c>
      <c r="M202" s="54">
        <v>0</v>
      </c>
      <c r="N202" s="54">
        <v>0</v>
      </c>
      <c r="O202" s="54">
        <v>0</v>
      </c>
      <c r="P202" s="54">
        <v>0</v>
      </c>
      <c r="Q202" s="208"/>
      <c r="R202" s="18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</row>
    <row r="203" spans="1:34" ht="12.75" customHeight="1" x14ac:dyDescent="0.2">
      <c r="A203" s="12"/>
      <c r="B203" s="24" t="s">
        <v>174</v>
      </c>
      <c r="C203" s="10" t="s">
        <v>4</v>
      </c>
      <c r="D203" s="48"/>
      <c r="E203" s="48"/>
      <c r="F203" s="54">
        <v>-14229</v>
      </c>
      <c r="G203" s="54">
        <v>-2415</v>
      </c>
      <c r="H203" s="54">
        <v>0</v>
      </c>
      <c r="I203" s="54">
        <v>0</v>
      </c>
      <c r="J203" s="54">
        <v>0</v>
      </c>
      <c r="K203" s="54">
        <v>0</v>
      </c>
      <c r="L203" s="54">
        <v>0</v>
      </c>
      <c r="M203" s="54">
        <v>0</v>
      </c>
      <c r="N203" s="54">
        <v>0</v>
      </c>
      <c r="O203" s="54">
        <v>0</v>
      </c>
      <c r="P203" s="54">
        <v>0</v>
      </c>
      <c r="Q203" s="18" t="s">
        <v>260</v>
      </c>
      <c r="R203" s="18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</row>
    <row r="204" spans="1:34" ht="12.75" customHeight="1" x14ac:dyDescent="0.2">
      <c r="A204" s="12"/>
      <c r="B204" s="24" t="s">
        <v>175</v>
      </c>
      <c r="C204" s="10" t="s">
        <v>4</v>
      </c>
      <c r="D204" s="48"/>
      <c r="E204" s="48"/>
      <c r="F204" s="54">
        <v>-5568</v>
      </c>
      <c r="G204" s="54">
        <v>-5644</v>
      </c>
      <c r="H204" s="54">
        <v>-5997</v>
      </c>
      <c r="I204" s="54">
        <v>-3088</v>
      </c>
      <c r="J204" s="54">
        <v>0</v>
      </c>
      <c r="K204" s="54">
        <v>0</v>
      </c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18" t="s">
        <v>261</v>
      </c>
      <c r="R204" s="18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</row>
    <row r="205" spans="1:34" ht="12.75" customHeight="1" x14ac:dyDescent="0.2">
      <c r="A205" s="12"/>
      <c r="B205" s="24" t="s">
        <v>176</v>
      </c>
      <c r="C205" s="10" t="s">
        <v>4</v>
      </c>
      <c r="D205" s="48"/>
      <c r="E205" s="48"/>
      <c r="F205" s="54">
        <v>509</v>
      </c>
      <c r="G205" s="54">
        <v>-1480</v>
      </c>
      <c r="H205" s="54">
        <v>-935</v>
      </c>
      <c r="I205" s="54">
        <v>-847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</row>
    <row r="206" spans="1:34" ht="12.75" customHeight="1" x14ac:dyDescent="0.2">
      <c r="A206" s="12"/>
      <c r="B206" s="13" t="s">
        <v>177</v>
      </c>
      <c r="C206" s="10" t="s">
        <v>4</v>
      </c>
      <c r="D206" s="48"/>
      <c r="E206" s="48"/>
      <c r="F206" s="56">
        <f t="shared" ref="F206:I206" si="95">SUM(F196:F205)</f>
        <v>-12669</v>
      </c>
      <c r="G206" s="56">
        <f t="shared" si="95"/>
        <v>-6045</v>
      </c>
      <c r="H206" s="56">
        <f t="shared" si="95"/>
        <v>1115</v>
      </c>
      <c r="I206" s="56">
        <f t="shared" si="95"/>
        <v>8505</v>
      </c>
      <c r="J206" s="56">
        <f>SUM(J196:J205)</f>
        <v>9541</v>
      </c>
      <c r="K206" s="56">
        <f t="shared" ref="K206:P206" si="96">SUM(K196:K205)</f>
        <v>6141</v>
      </c>
      <c r="L206" s="56">
        <f t="shared" si="96"/>
        <v>10391</v>
      </c>
      <c r="M206" s="56">
        <f t="shared" si="96"/>
        <v>6391</v>
      </c>
      <c r="N206" s="56">
        <f t="shared" si="96"/>
        <v>10391</v>
      </c>
      <c r="O206" s="56">
        <f t="shared" si="96"/>
        <v>7291</v>
      </c>
      <c r="P206" s="56">
        <f t="shared" si="96"/>
        <v>9891</v>
      </c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</row>
    <row r="207" spans="1:34" ht="12.75" customHeight="1" x14ac:dyDescent="0.2">
      <c r="A207" s="12"/>
      <c r="B207" s="13" t="s">
        <v>178</v>
      </c>
      <c r="C207" s="10" t="s">
        <v>4</v>
      </c>
      <c r="D207" s="48"/>
      <c r="E207" s="48"/>
      <c r="F207" s="56">
        <f t="shared" ref="F207:I207" si="97">F206+F194+F183</f>
        <v>1671</v>
      </c>
      <c r="G207" s="56">
        <f t="shared" si="97"/>
        <v>-1038</v>
      </c>
      <c r="H207" s="56">
        <f t="shared" si="97"/>
        <v>6317</v>
      </c>
      <c r="I207" s="56">
        <f t="shared" si="97"/>
        <v>-4065</v>
      </c>
      <c r="J207" s="56">
        <f>J206+J194+J183</f>
        <v>5418.0742999999966</v>
      </c>
      <c r="K207" s="56">
        <f t="shared" ref="K207:P207" si="98">K206+K194+K183</f>
        <v>11931.170309999998</v>
      </c>
      <c r="L207" s="56">
        <f t="shared" si="98"/>
        <v>29334.384665199999</v>
      </c>
      <c r="M207" s="56">
        <f t="shared" si="98"/>
        <v>41667.435307503998</v>
      </c>
      <c r="N207" s="56">
        <f t="shared" si="98"/>
        <v>65381.999022820804</v>
      </c>
      <c r="O207" s="56">
        <f t="shared" si="98"/>
        <v>92628.399380256189</v>
      </c>
      <c r="P207" s="56">
        <f t="shared" si="98"/>
        <v>117881.25803771745</v>
      </c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</row>
    <row r="208" spans="1:34" ht="12.75" customHeight="1" x14ac:dyDescent="0.2">
      <c r="A208" s="12"/>
      <c r="B208" s="13" t="s">
        <v>179</v>
      </c>
      <c r="C208" s="10" t="s">
        <v>4</v>
      </c>
      <c r="D208" s="48"/>
      <c r="E208" s="48"/>
      <c r="F208" s="55">
        <v>5865</v>
      </c>
      <c r="G208" s="56">
        <f>G207+G163</f>
        <v>4827</v>
      </c>
      <c r="H208" s="56">
        <f>H207+H163</f>
        <v>11144</v>
      </c>
      <c r="I208" s="56">
        <f>I207+I163</f>
        <v>7079</v>
      </c>
      <c r="J208" s="56">
        <f>J207+J163</f>
        <v>12497.074299999997</v>
      </c>
      <c r="K208" s="56">
        <f t="shared" ref="K208:P208" si="99">K207+K163</f>
        <v>24428.244609999994</v>
      </c>
      <c r="L208" s="56">
        <f t="shared" si="99"/>
        <v>53762.629275199994</v>
      </c>
      <c r="M208" s="56">
        <f t="shared" si="99"/>
        <v>95430.064582703984</v>
      </c>
      <c r="N208" s="56">
        <f t="shared" si="99"/>
        <v>160812.06360552477</v>
      </c>
      <c r="O208" s="56">
        <f t="shared" si="99"/>
        <v>253440.46298578096</v>
      </c>
      <c r="P208" s="56">
        <f t="shared" si="99"/>
        <v>371321.72102349839</v>
      </c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</row>
    <row r="209" spans="1:34" ht="12.75" customHeight="1" x14ac:dyDescent="0.2">
      <c r="A209" s="12"/>
      <c r="B209" s="12" t="s">
        <v>180</v>
      </c>
      <c r="C209" s="52"/>
      <c r="D209" s="12"/>
      <c r="E209" s="12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</row>
    <row r="210" spans="1:34" ht="12.75" customHeight="1" x14ac:dyDescent="0.2">
      <c r="A210" s="12"/>
      <c r="B210" s="24" t="s">
        <v>181</v>
      </c>
      <c r="C210" s="10" t="s">
        <v>4</v>
      </c>
      <c r="D210" s="48"/>
      <c r="E210" s="48"/>
      <c r="F210" s="54">
        <v>2973</v>
      </c>
      <c r="G210" s="54">
        <v>1619</v>
      </c>
      <c r="H210" s="54">
        <v>5431</v>
      </c>
      <c r="I210" s="54">
        <v>4804</v>
      </c>
      <c r="J210" s="54">
        <f>+I210</f>
        <v>4804</v>
      </c>
      <c r="K210" s="54">
        <f t="shared" ref="K210:P210" si="100">+J210</f>
        <v>4804</v>
      </c>
      <c r="L210" s="54">
        <f t="shared" si="100"/>
        <v>4804</v>
      </c>
      <c r="M210" s="54">
        <f t="shared" si="100"/>
        <v>4804</v>
      </c>
      <c r="N210" s="54">
        <f t="shared" si="100"/>
        <v>4804</v>
      </c>
      <c r="O210" s="54">
        <f t="shared" si="100"/>
        <v>4804</v>
      </c>
      <c r="P210" s="54">
        <f t="shared" si="100"/>
        <v>4804</v>
      </c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</row>
    <row r="211" spans="1:34" ht="12.75" customHeight="1" x14ac:dyDescent="0.2">
      <c r="A211" s="12"/>
      <c r="B211" s="12" t="s">
        <v>182</v>
      </c>
      <c r="C211" s="52"/>
      <c r="D211" s="12"/>
      <c r="E211" s="12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52"/>
      <c r="R211" s="52"/>
      <c r="S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</row>
    <row r="212" spans="1:34" ht="12.75" customHeight="1" x14ac:dyDescent="0.2">
      <c r="A212" s="12"/>
      <c r="B212" s="12" t="s">
        <v>183</v>
      </c>
      <c r="C212" s="10" t="s">
        <v>4</v>
      </c>
      <c r="D212" s="48"/>
      <c r="E212" s="48"/>
      <c r="F212" s="54">
        <v>594</v>
      </c>
      <c r="G212" s="54">
        <v>545</v>
      </c>
      <c r="H212" s="54">
        <v>459</v>
      </c>
      <c r="I212" s="54">
        <v>613</v>
      </c>
      <c r="J212" s="43">
        <f>+J83</f>
        <v>-1180.713700000003</v>
      </c>
      <c r="K212" s="43">
        <f t="shared" ref="K212:N212" si="101">+K83</f>
        <v>-1115.5974500000038</v>
      </c>
      <c r="L212" s="43">
        <f t="shared" si="101"/>
        <v>-1032.9474499999994</v>
      </c>
      <c r="M212" s="43">
        <f t="shared" si="101"/>
        <v>-993.12245000000166</v>
      </c>
      <c r="N212" s="43">
        <f t="shared" si="101"/>
        <v>-1900.6724499999996</v>
      </c>
      <c r="O212" s="43">
        <f>P83</f>
        <v>-804.1174500000011</v>
      </c>
      <c r="P212" s="43">
        <f>SUM('Debt Schedule'!AB20:AE43)</f>
        <v>764.5813999999998</v>
      </c>
      <c r="Q212" s="52"/>
      <c r="R212" s="52"/>
      <c r="S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</row>
    <row r="213" spans="1:34" ht="12.75" customHeight="1" x14ac:dyDescent="0.2">
      <c r="A213" s="12"/>
      <c r="B213" s="12" t="s">
        <v>184</v>
      </c>
      <c r="C213" s="10" t="s">
        <v>4</v>
      </c>
      <c r="D213" s="48"/>
      <c r="E213" s="48"/>
      <c r="F213" s="54">
        <v>2436</v>
      </c>
      <c r="G213" s="54">
        <v>2263</v>
      </c>
      <c r="H213" s="54">
        <v>4282</v>
      </c>
      <c r="I213" s="54">
        <v>2621</v>
      </c>
      <c r="J213" s="54">
        <v>0</v>
      </c>
      <c r="K213" s="54">
        <v>0</v>
      </c>
      <c r="L213" s="54">
        <v>0</v>
      </c>
      <c r="M213" s="54">
        <v>0</v>
      </c>
      <c r="N213" s="54">
        <v>0</v>
      </c>
      <c r="O213" s="54">
        <v>0</v>
      </c>
      <c r="P213" s="54">
        <v>0</v>
      </c>
      <c r="Q213" s="52"/>
      <c r="R213" s="52"/>
      <c r="S213" s="52"/>
      <c r="U213" s="52"/>
      <c r="V213" s="52"/>
      <c r="W213" s="52"/>
      <c r="X213" s="139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</row>
    <row r="214" spans="1:34" ht="12.75" customHeight="1" x14ac:dyDescent="0.2">
      <c r="A214" s="12"/>
      <c r="B214" s="15" t="s">
        <v>185</v>
      </c>
      <c r="C214" s="10" t="s">
        <v>4</v>
      </c>
      <c r="D214" s="48"/>
      <c r="E214" s="48"/>
      <c r="F214" s="49">
        <v>0</v>
      </c>
      <c r="G214" s="49">
        <v>0</v>
      </c>
      <c r="H214" s="49">
        <v>0</v>
      </c>
      <c r="I214" s="49">
        <v>0</v>
      </c>
      <c r="J214" s="49">
        <v>0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49">
        <v>0</v>
      </c>
      <c r="Q214" s="52"/>
      <c r="R214" s="52"/>
      <c r="S214" s="52"/>
      <c r="T214" s="139"/>
      <c r="U214" s="52"/>
      <c r="V214" s="52"/>
      <c r="W214" s="52"/>
      <c r="X214" s="139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</row>
    <row r="215" spans="1:34" ht="12.75" customHeight="1" x14ac:dyDescent="0.2">
      <c r="A215" s="12"/>
      <c r="B215" s="15" t="s">
        <v>186</v>
      </c>
      <c r="C215" s="10" t="s">
        <v>4</v>
      </c>
      <c r="D215" s="48"/>
      <c r="E215" s="48"/>
      <c r="F215" s="48">
        <f>+F155-F127</f>
        <v>0</v>
      </c>
      <c r="G215" s="48">
        <f t="shared" ref="G215:P215" si="102">+G155-G127</f>
        <v>0</v>
      </c>
      <c r="H215" s="48">
        <f t="shared" si="102"/>
        <v>0</v>
      </c>
      <c r="I215" s="48">
        <f t="shared" si="102"/>
        <v>0</v>
      </c>
      <c r="J215" s="48">
        <f t="shared" si="102"/>
        <v>-25953.5</v>
      </c>
      <c r="K215" s="48">
        <f t="shared" si="102"/>
        <v>-71761.25</v>
      </c>
      <c r="L215" s="48">
        <f t="shared" si="102"/>
        <v>-130443.99999999997</v>
      </c>
      <c r="M215" s="48">
        <f t="shared" si="102"/>
        <v>-205220.5</v>
      </c>
      <c r="N215" s="48">
        <f t="shared" si="102"/>
        <v>-299918.5</v>
      </c>
      <c r="O215" s="48">
        <f t="shared" si="102"/>
        <v>-390719.25</v>
      </c>
      <c r="P215" s="48">
        <f t="shared" si="102"/>
        <v>-500147.74999999988</v>
      </c>
      <c r="Q215" s="52"/>
      <c r="R215" s="52"/>
      <c r="S215" s="52"/>
      <c r="T215" s="52"/>
      <c r="U215" s="52"/>
      <c r="V215" s="52"/>
      <c r="W215" s="52"/>
      <c r="X215" s="139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</row>
    <row r="216" spans="1:34" ht="12.75" customHeight="1" x14ac:dyDescent="0.2">
      <c r="A216" s="12"/>
      <c r="B216" s="15" t="s">
        <v>187</v>
      </c>
      <c r="C216" s="10" t="s">
        <v>6</v>
      </c>
      <c r="D216" s="48"/>
      <c r="E216" s="48"/>
      <c r="F216" s="57">
        <f>+F165/(F155+F113)</f>
        <v>0.13147663504365989</v>
      </c>
      <c r="G216" s="57">
        <f>+G165/(G155+G113)</f>
        <v>0.11468946447847697</v>
      </c>
      <c r="H216" s="57">
        <f>+H165/(H155+H113)</f>
        <v>4.1485766920055678E-2</v>
      </c>
      <c r="I216" s="57">
        <f>+I165/(I155+I113)</f>
        <v>8.4318729832721703E-3</v>
      </c>
      <c r="J216" s="57">
        <f>+J165/(J155+J113)</f>
        <v>-1.4972147709393493E-2</v>
      </c>
      <c r="K216" s="57">
        <f t="shared" ref="K216:P216" si="103">+K165/(K155+K113)</f>
        <v>-1.3499476557362307E-2</v>
      </c>
      <c r="L216" s="57">
        <f t="shared" si="103"/>
        <v>-1.0879821633578559E-2</v>
      </c>
      <c r="M216" s="57">
        <f t="shared" si="103"/>
        <v>-8.6370665405463565E-3</v>
      </c>
      <c r="N216" s="57">
        <f t="shared" si="103"/>
        <v>-5.8426899476321566E-3</v>
      </c>
      <c r="O216" s="57">
        <f t="shared" si="103"/>
        <v>-1.2229983769858471E-4</v>
      </c>
      <c r="P216" s="57">
        <f t="shared" si="103"/>
        <v>1.5019633322206065E-3</v>
      </c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</row>
    <row r="217" spans="1:34" ht="12.75" customHeight="1" x14ac:dyDescent="0.2">
      <c r="A217" s="12"/>
      <c r="B217" s="12"/>
      <c r="C217" s="12"/>
      <c r="D217" s="12"/>
      <c r="E217" s="12"/>
      <c r="F217" s="12"/>
      <c r="G217" s="12"/>
      <c r="H217" s="52"/>
      <c r="I217" s="52"/>
      <c r="J217" s="79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</row>
    <row r="218" spans="1:34" ht="12.75" customHeight="1" x14ac:dyDescent="0.2">
      <c r="A218" s="12"/>
      <c r="B218" s="12"/>
      <c r="C218" s="12"/>
      <c r="D218" s="12"/>
      <c r="E218" s="12"/>
      <c r="F218" s="12"/>
      <c r="G218" s="12"/>
      <c r="H218" s="52"/>
      <c r="I218" s="52"/>
      <c r="J218" s="79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</row>
    <row r="219" spans="1:34" ht="12.75" customHeight="1" x14ac:dyDescent="0.2">
      <c r="A219" s="12"/>
      <c r="B219" s="12"/>
      <c r="C219" s="12"/>
      <c r="D219" s="12"/>
      <c r="E219" s="12"/>
      <c r="F219" s="12"/>
      <c r="G219" s="12"/>
      <c r="H219" s="52"/>
      <c r="I219" s="52"/>
      <c r="J219" s="79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</row>
    <row r="220" spans="1:34" ht="12.75" customHeight="1" x14ac:dyDescent="0.2">
      <c r="A220" s="12"/>
      <c r="B220" s="12"/>
      <c r="C220" s="12"/>
      <c r="D220" s="12"/>
      <c r="E220" s="12"/>
      <c r="F220" s="12"/>
      <c r="G220" s="12"/>
      <c r="H220" s="52"/>
      <c r="I220" s="52"/>
      <c r="J220" s="79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</row>
    <row r="221" spans="1:34" ht="12.75" customHeight="1" x14ac:dyDescent="0.2">
      <c r="A221" s="12"/>
      <c r="B221" s="12"/>
      <c r="C221" s="12"/>
      <c r="D221" s="12"/>
      <c r="E221" s="12"/>
      <c r="F221" s="12"/>
      <c r="G221" s="12"/>
      <c r="H221" s="52"/>
      <c r="I221" s="52"/>
      <c r="J221" s="79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</row>
    <row r="222" spans="1:34" ht="12.75" customHeight="1" x14ac:dyDescent="0.2">
      <c r="A222" s="12"/>
      <c r="B222" s="12"/>
      <c r="C222" s="12"/>
      <c r="D222" s="12"/>
      <c r="E222" s="12"/>
      <c r="F222" s="12"/>
      <c r="G222" s="12"/>
      <c r="H222" s="52"/>
      <c r="I222" s="52"/>
      <c r="J222" s="79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</row>
    <row r="223" spans="1:34" ht="12.75" customHeight="1" x14ac:dyDescent="0.2">
      <c r="A223" s="12"/>
      <c r="B223" s="12"/>
      <c r="C223" s="12"/>
      <c r="D223" s="12"/>
      <c r="E223" s="12"/>
      <c r="F223" s="12"/>
      <c r="G223" s="12"/>
      <c r="H223" s="52"/>
      <c r="I223" s="52"/>
      <c r="J223" s="79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</row>
    <row r="224" spans="1:34" ht="12.75" customHeight="1" x14ac:dyDescent="0.2">
      <c r="A224" s="12"/>
      <c r="B224" s="12"/>
      <c r="C224" s="12"/>
      <c r="D224" s="12"/>
      <c r="E224" s="12"/>
      <c r="F224" s="12"/>
      <c r="G224" s="12"/>
      <c r="H224" s="52"/>
      <c r="I224" s="52"/>
      <c r="J224" s="79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</row>
    <row r="225" spans="1:34" ht="12.75" customHeight="1" x14ac:dyDescent="0.2">
      <c r="A225" s="12"/>
      <c r="B225" s="12"/>
      <c r="C225" s="12"/>
      <c r="D225" s="12"/>
      <c r="E225" s="12"/>
      <c r="F225" s="12"/>
      <c r="G225" s="12"/>
      <c r="H225" s="52"/>
      <c r="I225" s="52"/>
      <c r="J225" s="79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</row>
    <row r="226" spans="1:34" ht="12.75" customHeight="1" x14ac:dyDescent="0.2">
      <c r="A226" s="12"/>
      <c r="B226" s="12"/>
      <c r="C226" s="12"/>
      <c r="D226" s="12"/>
      <c r="E226" s="12"/>
      <c r="F226" s="12"/>
      <c r="G226" s="12"/>
      <c r="H226" s="52"/>
      <c r="I226" s="52"/>
      <c r="J226" s="79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</row>
    <row r="227" spans="1:34" ht="12.75" customHeight="1" x14ac:dyDescent="0.2">
      <c r="A227" s="12"/>
      <c r="B227" s="12"/>
      <c r="C227" s="12"/>
      <c r="D227" s="12"/>
      <c r="E227" s="12"/>
      <c r="F227" s="12"/>
      <c r="G227" s="12"/>
      <c r="H227" s="52"/>
      <c r="I227" s="52"/>
      <c r="J227" s="79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</row>
    <row r="228" spans="1:34" ht="12.75" customHeight="1" x14ac:dyDescent="0.2">
      <c r="A228" s="12"/>
      <c r="B228" s="12"/>
      <c r="C228" s="12"/>
      <c r="D228" s="12"/>
      <c r="E228" s="12"/>
      <c r="F228" s="12"/>
      <c r="G228" s="12"/>
      <c r="H228" s="52"/>
      <c r="I228" s="52"/>
      <c r="J228" s="79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</row>
    <row r="229" spans="1:34" ht="12.75" customHeight="1" x14ac:dyDescent="0.2">
      <c r="A229" s="12"/>
      <c r="B229" s="12"/>
      <c r="C229" s="12"/>
      <c r="D229" s="12"/>
      <c r="E229" s="12"/>
      <c r="F229" s="12"/>
      <c r="G229" s="12"/>
      <c r="H229" s="52"/>
      <c r="I229" s="52"/>
      <c r="J229" s="79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</row>
    <row r="230" spans="1:34" ht="12.75" customHeight="1" x14ac:dyDescent="0.2">
      <c r="A230" s="12"/>
      <c r="B230" s="12"/>
      <c r="C230" s="12"/>
      <c r="D230" s="12"/>
      <c r="E230" s="12"/>
      <c r="F230" s="12"/>
      <c r="G230" s="12"/>
      <c r="H230" s="52"/>
      <c r="I230" s="52"/>
      <c r="J230" s="79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</row>
    <row r="231" spans="1:34" ht="12.75" customHeight="1" x14ac:dyDescent="0.2">
      <c r="A231" s="12"/>
      <c r="B231" s="12"/>
      <c r="C231" s="12"/>
      <c r="D231" s="12"/>
      <c r="E231" s="12"/>
      <c r="F231" s="12"/>
      <c r="G231" s="12"/>
      <c r="H231" s="52"/>
      <c r="I231" s="52"/>
      <c r="J231" s="79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</row>
    <row r="232" spans="1:34" ht="12.75" customHeight="1" x14ac:dyDescent="0.2">
      <c r="A232" s="12"/>
      <c r="B232" s="12"/>
      <c r="C232" s="12"/>
      <c r="D232" s="12"/>
      <c r="E232" s="12"/>
      <c r="F232" s="12"/>
      <c r="G232" s="12"/>
      <c r="H232" s="52"/>
      <c r="I232" s="52"/>
      <c r="J232" s="79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</row>
    <row r="233" spans="1:34" ht="12.75" customHeight="1" x14ac:dyDescent="0.2">
      <c r="A233" s="12"/>
      <c r="B233" s="12"/>
      <c r="C233" s="12"/>
      <c r="D233" s="12"/>
      <c r="E233" s="12"/>
      <c r="F233" s="12"/>
      <c r="G233" s="12"/>
      <c r="H233" s="52"/>
      <c r="I233" s="52"/>
      <c r="J233" s="79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</row>
    <row r="234" spans="1:34" ht="12.75" customHeight="1" x14ac:dyDescent="0.2">
      <c r="A234" s="12"/>
      <c r="B234" s="12"/>
      <c r="C234" s="12"/>
      <c r="D234" s="12"/>
      <c r="E234" s="12"/>
      <c r="F234" s="12"/>
      <c r="G234" s="12"/>
      <c r="H234" s="52"/>
      <c r="I234" s="52"/>
      <c r="J234" s="79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</row>
    <row r="235" spans="1:34" ht="12.75" customHeight="1" x14ac:dyDescent="0.2">
      <c r="A235" s="12"/>
      <c r="B235" s="12"/>
      <c r="C235" s="12"/>
      <c r="D235" s="12"/>
      <c r="E235" s="12"/>
      <c r="F235" s="12"/>
      <c r="G235" s="12"/>
      <c r="H235" s="52"/>
      <c r="I235" s="52"/>
      <c r="J235" s="79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</row>
    <row r="236" spans="1:34" ht="12.75" customHeight="1" x14ac:dyDescent="0.2">
      <c r="A236" s="12"/>
      <c r="B236" s="12"/>
      <c r="C236" s="12"/>
      <c r="D236" s="12"/>
      <c r="E236" s="12"/>
      <c r="F236" s="12"/>
      <c r="G236" s="12"/>
      <c r="H236" s="52"/>
      <c r="I236" s="52"/>
      <c r="J236" s="79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</row>
    <row r="237" spans="1:34" ht="12.75" customHeight="1" x14ac:dyDescent="0.2">
      <c r="A237" s="12"/>
      <c r="B237" s="12"/>
      <c r="C237" s="12"/>
      <c r="D237" s="12"/>
      <c r="E237" s="12"/>
      <c r="F237" s="12"/>
      <c r="G237" s="12"/>
      <c r="H237" s="52"/>
      <c r="I237" s="52"/>
      <c r="J237" s="79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</row>
    <row r="238" spans="1:34" ht="12.75" customHeight="1" x14ac:dyDescent="0.2">
      <c r="A238" s="12"/>
      <c r="B238" s="12"/>
      <c r="C238" s="12"/>
      <c r="D238" s="12"/>
      <c r="E238" s="12"/>
      <c r="F238" s="12"/>
      <c r="G238" s="12"/>
      <c r="H238" s="52"/>
      <c r="I238" s="52"/>
      <c r="J238" s="79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</row>
    <row r="239" spans="1:34" ht="12.75" customHeight="1" x14ac:dyDescent="0.2">
      <c r="A239" s="12"/>
      <c r="B239" s="12"/>
      <c r="C239" s="12"/>
      <c r="D239" s="12"/>
      <c r="E239" s="12"/>
      <c r="F239" s="12"/>
      <c r="G239" s="12"/>
      <c r="H239" s="52"/>
      <c r="I239" s="52"/>
      <c r="J239" s="79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</row>
    <row r="240" spans="1:34" ht="12.75" customHeight="1" x14ac:dyDescent="0.2">
      <c r="A240" s="12"/>
      <c r="B240" s="12"/>
      <c r="C240" s="12"/>
      <c r="D240" s="12"/>
      <c r="E240" s="12"/>
      <c r="F240" s="12"/>
      <c r="G240" s="12"/>
      <c r="H240" s="52"/>
      <c r="I240" s="52"/>
      <c r="J240" s="79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</row>
    <row r="241" spans="1:34" ht="12.75" customHeight="1" x14ac:dyDescent="0.2">
      <c r="A241" s="12"/>
      <c r="B241" s="12"/>
      <c r="C241" s="12"/>
      <c r="D241" s="12"/>
      <c r="E241" s="12"/>
      <c r="F241" s="12"/>
      <c r="G241" s="12"/>
      <c r="H241" s="52"/>
      <c r="I241" s="52"/>
      <c r="J241" s="79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</row>
    <row r="242" spans="1:34" ht="12.75" customHeight="1" x14ac:dyDescent="0.2">
      <c r="A242" s="12"/>
      <c r="B242" s="12"/>
      <c r="C242" s="12"/>
      <c r="D242" s="12"/>
      <c r="E242" s="12"/>
      <c r="F242" s="12"/>
      <c r="G242" s="12"/>
      <c r="H242" s="52"/>
      <c r="I242" s="52"/>
      <c r="J242" s="79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</row>
    <row r="243" spans="1:34" ht="12.75" customHeight="1" x14ac:dyDescent="0.2">
      <c r="A243" s="12"/>
      <c r="B243" s="12"/>
      <c r="C243" s="12"/>
      <c r="D243" s="12"/>
      <c r="E243" s="12"/>
      <c r="F243" s="12"/>
      <c r="G243" s="12"/>
      <c r="H243" s="52"/>
      <c r="I243" s="52"/>
      <c r="J243" s="79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</row>
    <row r="244" spans="1:34" ht="12.75" customHeight="1" x14ac:dyDescent="0.2">
      <c r="A244" s="12"/>
      <c r="B244" s="12"/>
      <c r="C244" s="12"/>
      <c r="D244" s="12"/>
      <c r="E244" s="12"/>
      <c r="F244" s="12"/>
      <c r="G244" s="12"/>
      <c r="H244" s="52"/>
      <c r="I244" s="52"/>
      <c r="J244" s="79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</row>
    <row r="245" spans="1:34" ht="12.75" customHeight="1" x14ac:dyDescent="0.2">
      <c r="A245" s="12"/>
      <c r="B245" s="12"/>
      <c r="C245" s="12"/>
      <c r="D245" s="12"/>
      <c r="E245" s="12"/>
      <c r="F245" s="12"/>
      <c r="G245" s="12"/>
      <c r="H245" s="52"/>
      <c r="I245" s="52"/>
      <c r="J245" s="79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</row>
    <row r="246" spans="1:34" ht="12.75" customHeight="1" x14ac:dyDescent="0.2">
      <c r="A246" s="12"/>
      <c r="B246" s="12"/>
      <c r="C246" s="12"/>
      <c r="D246" s="12"/>
      <c r="E246" s="12"/>
      <c r="F246" s="12"/>
      <c r="G246" s="12"/>
      <c r="H246" s="52"/>
      <c r="I246" s="52"/>
      <c r="J246" s="79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</row>
    <row r="247" spans="1:34" ht="12.75" customHeight="1" x14ac:dyDescent="0.2">
      <c r="A247" s="12"/>
      <c r="B247" s="12"/>
      <c r="C247" s="12"/>
      <c r="D247" s="12"/>
      <c r="E247" s="12"/>
      <c r="F247" s="12"/>
      <c r="G247" s="12"/>
      <c r="H247" s="52"/>
      <c r="I247" s="52"/>
      <c r="J247" s="79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</row>
    <row r="248" spans="1:34" ht="12.75" customHeight="1" x14ac:dyDescent="0.2">
      <c r="A248" s="12"/>
      <c r="B248" s="12"/>
      <c r="C248" s="12"/>
      <c r="D248" s="12"/>
      <c r="E248" s="12"/>
      <c r="F248" s="12"/>
      <c r="G248" s="12"/>
      <c r="H248" s="52"/>
      <c r="I248" s="52"/>
      <c r="J248" s="79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</row>
    <row r="249" spans="1:34" ht="12.75" customHeight="1" x14ac:dyDescent="0.2">
      <c r="A249" s="12"/>
      <c r="B249" s="12"/>
      <c r="C249" s="12"/>
      <c r="D249" s="12"/>
      <c r="E249" s="12"/>
      <c r="F249" s="12"/>
      <c r="G249" s="12"/>
      <c r="H249" s="52"/>
      <c r="I249" s="52"/>
      <c r="J249" s="79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</row>
    <row r="250" spans="1:34" ht="12.75" customHeight="1" x14ac:dyDescent="0.2">
      <c r="A250" s="12"/>
      <c r="B250" s="12"/>
      <c r="C250" s="12"/>
      <c r="D250" s="12"/>
      <c r="E250" s="12"/>
      <c r="F250" s="12"/>
      <c r="G250" s="12"/>
      <c r="H250" s="52"/>
      <c r="I250" s="52"/>
      <c r="J250" s="79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</row>
    <row r="251" spans="1:34" ht="12.75" customHeight="1" x14ac:dyDescent="0.2">
      <c r="A251" s="12"/>
      <c r="B251" s="12"/>
      <c r="C251" s="12"/>
      <c r="D251" s="12"/>
      <c r="E251" s="12"/>
      <c r="F251" s="12"/>
      <c r="G251" s="12"/>
      <c r="H251" s="52"/>
      <c r="I251" s="52"/>
      <c r="J251" s="79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</row>
    <row r="252" spans="1:34" ht="12.75" customHeight="1" x14ac:dyDescent="0.2">
      <c r="A252" s="12"/>
      <c r="B252" s="12"/>
      <c r="C252" s="12"/>
      <c r="D252" s="12"/>
      <c r="E252" s="12"/>
      <c r="F252" s="12"/>
      <c r="G252" s="12"/>
      <c r="H252" s="52"/>
      <c r="I252" s="52"/>
      <c r="J252" s="79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</row>
    <row r="253" spans="1:34" ht="12.75" customHeight="1" x14ac:dyDescent="0.2">
      <c r="A253" s="12"/>
      <c r="B253" s="12"/>
      <c r="C253" s="12"/>
      <c r="D253" s="12"/>
      <c r="E253" s="12"/>
      <c r="F253" s="12"/>
      <c r="G253" s="12"/>
      <c r="H253" s="52"/>
      <c r="I253" s="52"/>
      <c r="J253" s="79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</row>
    <row r="254" spans="1:34" ht="12.75" customHeight="1" x14ac:dyDescent="0.2">
      <c r="A254" s="12"/>
      <c r="B254" s="12"/>
      <c r="C254" s="12"/>
      <c r="D254" s="12"/>
      <c r="E254" s="12"/>
      <c r="F254" s="12"/>
      <c r="G254" s="12"/>
      <c r="H254" s="52"/>
      <c r="I254" s="52"/>
      <c r="J254" s="79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</row>
    <row r="255" spans="1:34" ht="12.75" customHeight="1" x14ac:dyDescent="0.2">
      <c r="A255" s="12"/>
      <c r="B255" s="12"/>
      <c r="C255" s="12"/>
      <c r="D255" s="12"/>
      <c r="E255" s="12"/>
      <c r="F255" s="12"/>
      <c r="G255" s="12"/>
      <c r="H255" s="52"/>
      <c r="I255" s="52"/>
      <c r="J255" s="79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</row>
    <row r="256" spans="1:34" ht="12.75" customHeight="1" x14ac:dyDescent="0.2">
      <c r="A256" s="12"/>
      <c r="B256" s="12"/>
      <c r="C256" s="12"/>
      <c r="D256" s="12"/>
      <c r="E256" s="12"/>
      <c r="F256" s="12"/>
      <c r="G256" s="12"/>
      <c r="H256" s="52"/>
      <c r="I256" s="52"/>
      <c r="J256" s="79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</row>
    <row r="257" spans="1:34" ht="12.75" customHeight="1" x14ac:dyDescent="0.2">
      <c r="A257" s="12"/>
      <c r="B257" s="12"/>
      <c r="C257" s="12"/>
      <c r="D257" s="12"/>
      <c r="E257" s="12"/>
      <c r="F257" s="12"/>
      <c r="G257" s="12"/>
      <c r="H257" s="52"/>
      <c r="I257" s="52"/>
      <c r="J257" s="79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</row>
    <row r="258" spans="1:34" ht="12.75" customHeight="1" x14ac:dyDescent="0.2">
      <c r="A258" s="12"/>
      <c r="B258" s="12"/>
      <c r="C258" s="12"/>
      <c r="D258" s="12"/>
      <c r="E258" s="12"/>
      <c r="F258" s="12"/>
      <c r="G258" s="12"/>
      <c r="H258" s="52"/>
      <c r="I258" s="52"/>
      <c r="J258" s="79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</row>
    <row r="259" spans="1:34" ht="12.75" customHeight="1" x14ac:dyDescent="0.2">
      <c r="A259" s="12"/>
      <c r="B259" s="12"/>
      <c r="C259" s="12"/>
      <c r="D259" s="12"/>
      <c r="E259" s="12"/>
      <c r="F259" s="12"/>
      <c r="G259" s="12"/>
      <c r="H259" s="52"/>
      <c r="I259" s="52"/>
      <c r="J259" s="79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</row>
    <row r="260" spans="1:34" ht="12.75" customHeight="1" x14ac:dyDescent="0.2">
      <c r="A260" s="12"/>
      <c r="B260" s="12"/>
      <c r="C260" s="12"/>
      <c r="D260" s="12"/>
      <c r="E260" s="12"/>
      <c r="F260" s="12"/>
      <c r="G260" s="12"/>
      <c r="H260" s="52"/>
      <c r="I260" s="52"/>
      <c r="J260" s="79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</row>
    <row r="261" spans="1:34" ht="12.75" customHeight="1" x14ac:dyDescent="0.2">
      <c r="A261" s="12"/>
      <c r="B261" s="12"/>
      <c r="C261" s="12"/>
      <c r="D261" s="12"/>
      <c r="E261" s="12"/>
      <c r="F261" s="12"/>
      <c r="G261" s="12"/>
      <c r="H261" s="52"/>
      <c r="I261" s="52"/>
      <c r="J261" s="79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</row>
    <row r="262" spans="1:34" ht="12.75" customHeight="1" x14ac:dyDescent="0.2">
      <c r="A262" s="12"/>
      <c r="B262" s="12"/>
      <c r="C262" s="12"/>
      <c r="D262" s="12"/>
      <c r="E262" s="12"/>
      <c r="F262" s="12"/>
      <c r="G262" s="12"/>
      <c r="H262" s="52"/>
      <c r="I262" s="52"/>
      <c r="J262" s="79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</row>
    <row r="263" spans="1:34" ht="12.75" customHeight="1" x14ac:dyDescent="0.2">
      <c r="A263" s="12"/>
      <c r="B263" s="12"/>
      <c r="C263" s="12"/>
      <c r="D263" s="12"/>
      <c r="E263" s="12"/>
      <c r="F263" s="12"/>
      <c r="G263" s="12"/>
      <c r="H263" s="52"/>
      <c r="I263" s="52"/>
      <c r="J263" s="79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</row>
    <row r="264" spans="1:34" ht="12.75" customHeight="1" x14ac:dyDescent="0.2">
      <c r="A264" s="12"/>
      <c r="B264" s="12"/>
      <c r="C264" s="12"/>
      <c r="D264" s="12"/>
      <c r="E264" s="12"/>
      <c r="F264" s="12"/>
      <c r="G264" s="12"/>
      <c r="H264" s="52"/>
      <c r="I264" s="52"/>
      <c r="J264" s="79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</row>
    <row r="265" spans="1:34" ht="12.75" customHeight="1" x14ac:dyDescent="0.2">
      <c r="A265" s="12"/>
      <c r="B265" s="12"/>
      <c r="C265" s="12"/>
      <c r="D265" s="12"/>
      <c r="E265" s="12"/>
      <c r="F265" s="12"/>
      <c r="G265" s="12"/>
      <c r="H265" s="52"/>
      <c r="I265" s="52"/>
      <c r="J265" s="79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</row>
    <row r="266" spans="1:34" ht="12.75" customHeight="1" x14ac:dyDescent="0.2">
      <c r="A266" s="12"/>
      <c r="B266" s="12"/>
      <c r="C266" s="12"/>
      <c r="D266" s="12"/>
      <c r="E266" s="12"/>
      <c r="F266" s="12"/>
      <c r="G266" s="12"/>
      <c r="H266" s="52"/>
      <c r="I266" s="52"/>
      <c r="J266" s="79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</row>
    <row r="267" spans="1:34" ht="12.75" customHeight="1" x14ac:dyDescent="0.2">
      <c r="A267" s="12"/>
      <c r="B267" s="12"/>
      <c r="C267" s="12"/>
      <c r="D267" s="12"/>
      <c r="E267" s="12"/>
      <c r="F267" s="12"/>
      <c r="G267" s="12"/>
      <c r="H267" s="52"/>
      <c r="I267" s="52"/>
      <c r="J267" s="79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</row>
    <row r="268" spans="1:34" ht="12.75" customHeight="1" x14ac:dyDescent="0.2">
      <c r="A268" s="12"/>
      <c r="B268" s="12"/>
      <c r="C268" s="12"/>
      <c r="D268" s="12"/>
      <c r="E268" s="12"/>
      <c r="F268" s="12"/>
      <c r="G268" s="12"/>
      <c r="H268" s="52"/>
      <c r="I268" s="52"/>
      <c r="J268" s="79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</row>
    <row r="269" spans="1:34" ht="12.75" customHeight="1" x14ac:dyDescent="0.2">
      <c r="A269" s="12"/>
      <c r="B269" s="12"/>
      <c r="C269" s="12"/>
      <c r="D269" s="12"/>
      <c r="E269" s="12"/>
      <c r="F269" s="12"/>
      <c r="G269" s="12"/>
      <c r="H269" s="52"/>
      <c r="I269" s="52"/>
      <c r="J269" s="79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</row>
    <row r="270" spans="1:34" ht="12.75" customHeight="1" x14ac:dyDescent="0.2">
      <c r="A270" s="12"/>
      <c r="B270" s="12"/>
      <c r="C270" s="12"/>
      <c r="D270" s="12"/>
      <c r="E270" s="12"/>
      <c r="F270" s="12"/>
      <c r="G270" s="12"/>
      <c r="H270" s="52"/>
      <c r="I270" s="52"/>
      <c r="J270" s="79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</row>
    <row r="271" spans="1:34" ht="12.75" customHeight="1" x14ac:dyDescent="0.2">
      <c r="A271" s="12"/>
      <c r="B271" s="12"/>
      <c r="C271" s="12"/>
      <c r="D271" s="12"/>
      <c r="E271" s="12"/>
      <c r="F271" s="12"/>
      <c r="G271" s="12"/>
      <c r="H271" s="52"/>
      <c r="I271" s="52"/>
      <c r="J271" s="79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</row>
    <row r="272" spans="1:34" ht="12.75" customHeight="1" x14ac:dyDescent="0.2">
      <c r="A272" s="12"/>
      <c r="B272" s="12"/>
      <c r="C272" s="12"/>
      <c r="D272" s="12"/>
      <c r="E272" s="12"/>
      <c r="F272" s="12"/>
      <c r="G272" s="12"/>
      <c r="H272" s="52"/>
      <c r="I272" s="52"/>
      <c r="J272" s="79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</row>
    <row r="273" spans="1:34" ht="12.75" customHeight="1" x14ac:dyDescent="0.2">
      <c r="A273" s="12"/>
      <c r="B273" s="12"/>
      <c r="C273" s="12"/>
      <c r="D273" s="12"/>
      <c r="E273" s="12"/>
      <c r="F273" s="12"/>
      <c r="G273" s="12"/>
      <c r="H273" s="52"/>
      <c r="I273" s="52"/>
      <c r="J273" s="79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</row>
    <row r="274" spans="1:34" ht="12.75" customHeight="1" x14ac:dyDescent="0.2">
      <c r="A274" s="12"/>
      <c r="B274" s="12"/>
      <c r="C274" s="12"/>
      <c r="D274" s="12"/>
      <c r="E274" s="12"/>
      <c r="F274" s="12"/>
      <c r="G274" s="12"/>
      <c r="H274" s="52"/>
      <c r="I274" s="52"/>
      <c r="J274" s="79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</row>
    <row r="275" spans="1:34" ht="12.75" customHeight="1" x14ac:dyDescent="0.2">
      <c r="A275" s="12"/>
      <c r="B275" s="12"/>
      <c r="C275" s="12"/>
      <c r="D275" s="12"/>
      <c r="E275" s="12"/>
      <c r="F275" s="12"/>
      <c r="G275" s="12"/>
      <c r="H275" s="52"/>
      <c r="I275" s="52"/>
      <c r="J275" s="79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</row>
    <row r="276" spans="1:34" ht="12.75" customHeight="1" x14ac:dyDescent="0.2">
      <c r="A276" s="12"/>
      <c r="B276" s="12"/>
      <c r="C276" s="12"/>
      <c r="D276" s="12"/>
      <c r="E276" s="12"/>
      <c r="F276" s="12"/>
      <c r="G276" s="12"/>
      <c r="H276" s="52"/>
      <c r="I276" s="52"/>
      <c r="J276" s="79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</row>
    <row r="277" spans="1:34" ht="12.75" customHeight="1" x14ac:dyDescent="0.2">
      <c r="A277" s="12"/>
      <c r="B277" s="12"/>
      <c r="C277" s="12"/>
      <c r="D277" s="12"/>
      <c r="E277" s="12"/>
      <c r="F277" s="12"/>
      <c r="G277" s="12"/>
      <c r="H277" s="52"/>
      <c r="I277" s="52"/>
      <c r="J277" s="79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</row>
    <row r="278" spans="1:34" ht="12.75" customHeight="1" x14ac:dyDescent="0.2">
      <c r="A278" s="12"/>
      <c r="B278" s="12"/>
      <c r="C278" s="12"/>
      <c r="D278" s="12"/>
      <c r="E278" s="12"/>
      <c r="F278" s="12"/>
      <c r="G278" s="12"/>
      <c r="H278" s="52"/>
      <c r="I278" s="52"/>
      <c r="J278" s="79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</row>
    <row r="279" spans="1:34" ht="12.75" customHeight="1" x14ac:dyDescent="0.2">
      <c r="A279" s="12"/>
      <c r="B279" s="12"/>
      <c r="C279" s="12"/>
      <c r="D279" s="12"/>
      <c r="E279" s="12"/>
      <c r="F279" s="12"/>
      <c r="G279" s="12"/>
      <c r="H279" s="52"/>
      <c r="I279" s="52"/>
      <c r="J279" s="79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</row>
    <row r="280" spans="1:34" ht="12.75" customHeight="1" x14ac:dyDescent="0.2">
      <c r="A280" s="12"/>
      <c r="B280" s="12"/>
      <c r="C280" s="12"/>
      <c r="D280" s="12"/>
      <c r="E280" s="12"/>
      <c r="F280" s="12"/>
      <c r="G280" s="12"/>
      <c r="H280" s="52"/>
      <c r="I280" s="52"/>
      <c r="J280" s="79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</row>
    <row r="281" spans="1:34" ht="12.75" customHeight="1" x14ac:dyDescent="0.2">
      <c r="A281" s="12"/>
      <c r="B281" s="12"/>
      <c r="C281" s="12"/>
      <c r="D281" s="12"/>
      <c r="E281" s="12"/>
      <c r="F281" s="12"/>
      <c r="G281" s="12"/>
      <c r="H281" s="52"/>
      <c r="I281" s="52"/>
      <c r="J281" s="79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</row>
    <row r="282" spans="1:34" ht="12.75" customHeight="1" x14ac:dyDescent="0.2">
      <c r="A282" s="12"/>
      <c r="B282" s="12"/>
      <c r="C282" s="12"/>
      <c r="D282" s="12"/>
      <c r="E282" s="12"/>
      <c r="F282" s="12"/>
      <c r="G282" s="12"/>
      <c r="H282" s="52"/>
      <c r="I282" s="52"/>
      <c r="J282" s="79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</row>
    <row r="283" spans="1:34" ht="12.75" customHeight="1" x14ac:dyDescent="0.2">
      <c r="A283" s="12"/>
      <c r="B283" s="12"/>
      <c r="C283" s="12"/>
      <c r="D283" s="12"/>
      <c r="E283" s="12"/>
      <c r="F283" s="12"/>
      <c r="G283" s="12"/>
      <c r="H283" s="52"/>
      <c r="I283" s="52"/>
      <c r="J283" s="79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</row>
    <row r="284" spans="1:34" ht="12.75" customHeight="1" x14ac:dyDescent="0.2">
      <c r="A284" s="12"/>
      <c r="B284" s="12"/>
      <c r="C284" s="12"/>
      <c r="D284" s="12"/>
      <c r="E284" s="12"/>
      <c r="F284" s="12"/>
      <c r="G284" s="12"/>
      <c r="H284" s="52"/>
      <c r="I284" s="52"/>
      <c r="J284" s="79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</row>
    <row r="285" spans="1:34" ht="12.75" customHeight="1" x14ac:dyDescent="0.2">
      <c r="A285" s="12"/>
      <c r="B285" s="12"/>
      <c r="C285" s="12"/>
      <c r="D285" s="12"/>
      <c r="E285" s="12"/>
      <c r="F285" s="12"/>
      <c r="G285" s="12"/>
      <c r="H285" s="52"/>
      <c r="I285" s="52"/>
      <c r="J285" s="79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</row>
    <row r="286" spans="1:34" ht="12.75" customHeight="1" x14ac:dyDescent="0.2">
      <c r="A286" s="12"/>
      <c r="B286" s="12"/>
      <c r="C286" s="12"/>
      <c r="D286" s="12"/>
      <c r="E286" s="12"/>
      <c r="F286" s="12"/>
      <c r="G286" s="12"/>
      <c r="H286" s="52"/>
      <c r="I286" s="52"/>
      <c r="J286" s="79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</row>
    <row r="287" spans="1:34" ht="12.75" customHeight="1" x14ac:dyDescent="0.2">
      <c r="A287" s="12"/>
      <c r="B287" s="12"/>
      <c r="C287" s="12"/>
      <c r="D287" s="12"/>
      <c r="E287" s="12"/>
      <c r="F287" s="12"/>
      <c r="G287" s="12"/>
      <c r="H287" s="52"/>
      <c r="I287" s="52"/>
      <c r="J287" s="79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</row>
    <row r="288" spans="1:34" ht="12.75" customHeight="1" x14ac:dyDescent="0.2">
      <c r="A288" s="12"/>
      <c r="B288" s="12"/>
      <c r="C288" s="12"/>
      <c r="D288" s="12"/>
      <c r="E288" s="12"/>
      <c r="F288" s="12"/>
      <c r="G288" s="12"/>
      <c r="H288" s="52"/>
      <c r="I288" s="52"/>
      <c r="J288" s="79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</row>
    <row r="289" spans="1:34" ht="12.75" customHeight="1" x14ac:dyDescent="0.2">
      <c r="A289" s="12"/>
      <c r="B289" s="12"/>
      <c r="C289" s="12"/>
      <c r="D289" s="12"/>
      <c r="E289" s="12"/>
      <c r="F289" s="12"/>
      <c r="G289" s="12"/>
      <c r="H289" s="52"/>
      <c r="I289" s="52"/>
      <c r="J289" s="79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</row>
    <row r="290" spans="1:34" ht="12.75" customHeight="1" x14ac:dyDescent="0.2">
      <c r="A290" s="12"/>
      <c r="B290" s="12"/>
      <c r="C290" s="12"/>
      <c r="D290" s="12"/>
      <c r="E290" s="12"/>
      <c r="F290" s="12"/>
      <c r="G290" s="12"/>
      <c r="H290" s="52"/>
      <c r="I290" s="52"/>
      <c r="J290" s="79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</row>
    <row r="291" spans="1:34" ht="12.75" customHeight="1" x14ac:dyDescent="0.2">
      <c r="A291" s="12"/>
      <c r="B291" s="12"/>
      <c r="C291" s="12"/>
      <c r="D291" s="12"/>
      <c r="E291" s="12"/>
      <c r="F291" s="12"/>
      <c r="G291" s="12"/>
      <c r="H291" s="52"/>
      <c r="I291" s="52"/>
      <c r="J291" s="79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</row>
    <row r="292" spans="1:34" ht="12.75" customHeight="1" x14ac:dyDescent="0.2">
      <c r="A292" s="12"/>
      <c r="B292" s="12"/>
      <c r="C292" s="12"/>
      <c r="D292" s="12"/>
      <c r="E292" s="12"/>
      <c r="F292" s="12"/>
      <c r="G292" s="12"/>
      <c r="H292" s="52"/>
      <c r="I292" s="52"/>
      <c r="J292" s="79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</row>
    <row r="293" spans="1:34" ht="12.75" customHeight="1" x14ac:dyDescent="0.2">
      <c r="A293" s="12"/>
      <c r="B293" s="12"/>
      <c r="C293" s="12"/>
      <c r="D293" s="12"/>
      <c r="E293" s="12"/>
      <c r="F293" s="12"/>
      <c r="G293" s="12"/>
      <c r="H293" s="52"/>
      <c r="I293" s="52"/>
      <c r="J293" s="79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</row>
    <row r="294" spans="1:34" ht="12.75" customHeight="1" x14ac:dyDescent="0.2">
      <c r="A294" s="12"/>
      <c r="B294" s="12"/>
      <c r="C294" s="12"/>
      <c r="D294" s="12"/>
      <c r="E294" s="12"/>
      <c r="F294" s="12"/>
      <c r="G294" s="12"/>
      <c r="H294" s="52"/>
      <c r="I294" s="52"/>
      <c r="J294" s="79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</row>
    <row r="295" spans="1:34" ht="12.75" customHeight="1" x14ac:dyDescent="0.2">
      <c r="A295" s="12"/>
      <c r="B295" s="12"/>
      <c r="C295" s="12"/>
      <c r="D295" s="12"/>
      <c r="E295" s="12"/>
      <c r="F295" s="12"/>
      <c r="G295" s="12"/>
      <c r="H295" s="52"/>
      <c r="I295" s="52"/>
      <c r="J295" s="79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</row>
    <row r="296" spans="1:34" ht="12.75" customHeight="1" x14ac:dyDescent="0.2">
      <c r="A296" s="12"/>
      <c r="B296" s="12"/>
      <c r="C296" s="12"/>
      <c r="D296" s="12"/>
      <c r="E296" s="12"/>
      <c r="F296" s="12"/>
      <c r="G296" s="12"/>
      <c r="H296" s="52"/>
      <c r="I296" s="52"/>
      <c r="J296" s="79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</row>
    <row r="297" spans="1:34" ht="12.75" customHeight="1" x14ac:dyDescent="0.2">
      <c r="A297" s="12"/>
      <c r="B297" s="12"/>
      <c r="C297" s="12"/>
      <c r="D297" s="12"/>
      <c r="E297" s="12"/>
      <c r="F297" s="12"/>
      <c r="G297" s="12"/>
      <c r="H297" s="52"/>
      <c r="I297" s="52"/>
      <c r="J297" s="79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</row>
    <row r="298" spans="1:34" ht="12.75" customHeight="1" x14ac:dyDescent="0.2">
      <c r="A298" s="12"/>
      <c r="B298" s="12"/>
      <c r="C298" s="12"/>
      <c r="D298" s="12"/>
      <c r="E298" s="12"/>
      <c r="F298" s="12"/>
      <c r="G298" s="12"/>
      <c r="H298" s="52"/>
      <c r="I298" s="52"/>
      <c r="J298" s="79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</row>
    <row r="299" spans="1:34" ht="12.75" customHeight="1" x14ac:dyDescent="0.2">
      <c r="A299" s="12"/>
      <c r="B299" s="12"/>
      <c r="C299" s="12"/>
      <c r="D299" s="12"/>
      <c r="E299" s="12"/>
      <c r="F299" s="12"/>
      <c r="G299" s="12"/>
      <c r="H299" s="52"/>
      <c r="I299" s="52"/>
      <c r="J299" s="79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</row>
    <row r="300" spans="1:34" ht="12.75" customHeight="1" x14ac:dyDescent="0.2">
      <c r="A300" s="12"/>
      <c r="B300" s="12"/>
      <c r="C300" s="12"/>
      <c r="D300" s="12"/>
      <c r="E300" s="12"/>
      <c r="F300" s="12"/>
      <c r="G300" s="12"/>
      <c r="H300" s="52"/>
      <c r="I300" s="52"/>
      <c r="J300" s="79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</row>
    <row r="301" spans="1:34" ht="12.75" customHeight="1" x14ac:dyDescent="0.2">
      <c r="A301" s="12"/>
      <c r="B301" s="12"/>
      <c r="C301" s="12"/>
      <c r="D301" s="12"/>
      <c r="E301" s="12"/>
      <c r="F301" s="12"/>
      <c r="G301" s="12"/>
      <c r="H301" s="52"/>
      <c r="I301" s="52"/>
      <c r="J301" s="79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</row>
    <row r="302" spans="1:34" ht="12.75" customHeight="1" x14ac:dyDescent="0.2">
      <c r="A302" s="12"/>
      <c r="B302" s="12"/>
      <c r="C302" s="12"/>
      <c r="D302" s="12"/>
      <c r="E302" s="12"/>
      <c r="F302" s="12"/>
      <c r="G302" s="12"/>
      <c r="H302" s="52"/>
      <c r="I302" s="52"/>
      <c r="J302" s="79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</row>
    <row r="303" spans="1:34" ht="12.75" customHeight="1" x14ac:dyDescent="0.2">
      <c r="A303" s="12"/>
      <c r="B303" s="12"/>
      <c r="C303" s="12"/>
      <c r="D303" s="12"/>
      <c r="E303" s="12"/>
      <c r="F303" s="12"/>
      <c r="G303" s="12"/>
      <c r="H303" s="52"/>
      <c r="I303" s="52"/>
      <c r="J303" s="79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</row>
    <row r="304" spans="1:34" ht="12.75" customHeight="1" x14ac:dyDescent="0.2">
      <c r="A304" s="12"/>
      <c r="B304" s="12"/>
      <c r="C304" s="12"/>
      <c r="D304" s="12"/>
      <c r="E304" s="12"/>
      <c r="F304" s="12"/>
      <c r="G304" s="12"/>
      <c r="H304" s="52"/>
      <c r="I304" s="52"/>
      <c r="J304" s="79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</row>
    <row r="305" spans="1:34" ht="12.75" customHeight="1" x14ac:dyDescent="0.2">
      <c r="A305" s="12"/>
      <c r="B305" s="12"/>
      <c r="C305" s="12"/>
      <c r="D305" s="12"/>
      <c r="E305" s="12"/>
      <c r="F305" s="12"/>
      <c r="G305" s="12"/>
      <c r="H305" s="52"/>
      <c r="I305" s="52"/>
      <c r="J305" s="79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</row>
    <row r="306" spans="1:34" ht="12.75" customHeight="1" x14ac:dyDescent="0.2">
      <c r="A306" s="12"/>
      <c r="B306" s="12"/>
      <c r="C306" s="12"/>
      <c r="D306" s="12"/>
      <c r="E306" s="12"/>
      <c r="F306" s="12"/>
      <c r="G306" s="12"/>
      <c r="H306" s="52"/>
      <c r="I306" s="52"/>
      <c r="J306" s="79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</row>
    <row r="307" spans="1:34" ht="12.75" customHeight="1" x14ac:dyDescent="0.2">
      <c r="A307" s="12"/>
      <c r="B307" s="12"/>
      <c r="C307" s="12"/>
      <c r="D307" s="12"/>
      <c r="E307" s="12"/>
      <c r="F307" s="12"/>
      <c r="G307" s="12"/>
      <c r="H307" s="52"/>
      <c r="I307" s="52"/>
      <c r="J307" s="79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</row>
    <row r="308" spans="1:34" ht="12.75" customHeight="1" x14ac:dyDescent="0.2">
      <c r="A308" s="12"/>
      <c r="B308" s="12"/>
      <c r="C308" s="12"/>
      <c r="D308" s="12"/>
      <c r="E308" s="12"/>
      <c r="F308" s="12"/>
      <c r="G308" s="12"/>
      <c r="H308" s="52"/>
      <c r="I308" s="52"/>
      <c r="J308" s="79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</row>
    <row r="309" spans="1:34" ht="12.75" customHeight="1" x14ac:dyDescent="0.2">
      <c r="A309" s="12"/>
      <c r="B309" s="12"/>
      <c r="C309" s="12"/>
      <c r="D309" s="12"/>
      <c r="E309" s="12"/>
      <c r="F309" s="12"/>
      <c r="G309" s="12"/>
      <c r="H309" s="52"/>
      <c r="I309" s="52"/>
      <c r="J309" s="79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</row>
    <row r="310" spans="1:34" ht="12.75" customHeight="1" x14ac:dyDescent="0.2">
      <c r="A310" s="12"/>
      <c r="B310" s="12"/>
      <c r="C310" s="12"/>
      <c r="D310" s="12"/>
      <c r="E310" s="12"/>
      <c r="F310" s="12"/>
      <c r="G310" s="12"/>
      <c r="H310" s="52"/>
      <c r="I310" s="52"/>
      <c r="J310" s="79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</row>
    <row r="311" spans="1:34" ht="12.75" customHeight="1" x14ac:dyDescent="0.2">
      <c r="A311" s="12"/>
      <c r="B311" s="12"/>
      <c r="C311" s="12"/>
      <c r="D311" s="12"/>
      <c r="E311" s="12"/>
      <c r="F311" s="12"/>
      <c r="G311" s="12"/>
      <c r="H311" s="52"/>
      <c r="I311" s="52"/>
      <c r="J311" s="79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</row>
    <row r="312" spans="1:34" ht="12.75" customHeight="1" x14ac:dyDescent="0.2">
      <c r="A312" s="12"/>
      <c r="B312" s="12"/>
      <c r="C312" s="12"/>
      <c r="D312" s="12"/>
      <c r="E312" s="12"/>
      <c r="F312" s="12"/>
      <c r="G312" s="12"/>
      <c r="H312" s="52"/>
      <c r="I312" s="52"/>
      <c r="J312" s="79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</row>
    <row r="313" spans="1:34" ht="12.75" customHeight="1" x14ac:dyDescent="0.2">
      <c r="A313" s="12"/>
      <c r="B313" s="12"/>
      <c r="C313" s="12"/>
      <c r="D313" s="12"/>
      <c r="E313" s="12"/>
      <c r="F313" s="12"/>
      <c r="G313" s="12"/>
      <c r="H313" s="52"/>
      <c r="I313" s="52"/>
      <c r="J313" s="79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</row>
    <row r="314" spans="1:34" ht="12.75" customHeight="1" x14ac:dyDescent="0.2">
      <c r="A314" s="12"/>
      <c r="B314" s="12"/>
      <c r="C314" s="12"/>
      <c r="D314" s="12"/>
      <c r="E314" s="12"/>
      <c r="F314" s="12"/>
      <c r="G314" s="12"/>
      <c r="H314" s="52"/>
      <c r="I314" s="52"/>
      <c r="J314" s="79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</row>
    <row r="315" spans="1:34" ht="12.75" customHeight="1" x14ac:dyDescent="0.2">
      <c r="A315" s="12"/>
      <c r="B315" s="12"/>
      <c r="C315" s="12"/>
      <c r="D315" s="12"/>
      <c r="E315" s="12"/>
      <c r="F315" s="12"/>
      <c r="G315" s="12"/>
      <c r="H315" s="52"/>
      <c r="I315" s="52"/>
      <c r="J315" s="79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</row>
    <row r="316" spans="1:34" ht="12.75" customHeight="1" x14ac:dyDescent="0.2">
      <c r="A316" s="12"/>
      <c r="B316" s="12"/>
      <c r="C316" s="12"/>
      <c r="D316" s="12"/>
      <c r="E316" s="12"/>
      <c r="F316" s="12"/>
      <c r="G316" s="12"/>
      <c r="H316" s="52"/>
      <c r="I316" s="52"/>
      <c r="J316" s="79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</row>
    <row r="317" spans="1:34" ht="12.75" customHeight="1" x14ac:dyDescent="0.2">
      <c r="A317" s="12"/>
      <c r="B317" s="12"/>
      <c r="C317" s="12"/>
      <c r="D317" s="12"/>
      <c r="E317" s="12"/>
      <c r="F317" s="12"/>
      <c r="G317" s="12"/>
      <c r="H317" s="52"/>
      <c r="I317" s="52"/>
      <c r="J317" s="79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</row>
    <row r="318" spans="1:34" ht="12.75" customHeight="1" x14ac:dyDescent="0.2">
      <c r="A318" s="12"/>
      <c r="B318" s="12"/>
      <c r="C318" s="12"/>
      <c r="D318" s="12"/>
      <c r="E318" s="12"/>
      <c r="F318" s="12"/>
      <c r="G318" s="12"/>
      <c r="H318" s="52"/>
      <c r="I318" s="52"/>
      <c r="J318" s="79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</row>
    <row r="319" spans="1:34" ht="12.75" customHeight="1" x14ac:dyDescent="0.2">
      <c r="A319" s="12"/>
      <c r="B319" s="12"/>
      <c r="C319" s="12"/>
      <c r="D319" s="12"/>
      <c r="E319" s="12"/>
      <c r="F319" s="12"/>
      <c r="G319" s="12"/>
      <c r="H319" s="52"/>
      <c r="I319" s="52"/>
      <c r="J319" s="79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</row>
    <row r="320" spans="1:34" ht="12.75" customHeight="1" x14ac:dyDescent="0.2">
      <c r="A320" s="12"/>
      <c r="B320" s="12"/>
      <c r="C320" s="12"/>
      <c r="D320" s="12"/>
      <c r="E320" s="12"/>
      <c r="F320" s="12"/>
      <c r="G320" s="12"/>
      <c r="H320" s="52"/>
      <c r="I320" s="52"/>
      <c r="J320" s="79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</row>
    <row r="321" spans="1:34" ht="12.75" customHeight="1" x14ac:dyDescent="0.2">
      <c r="A321" s="12"/>
      <c r="B321" s="12"/>
      <c r="C321" s="12"/>
      <c r="D321" s="12"/>
      <c r="E321" s="12"/>
      <c r="F321" s="12"/>
      <c r="G321" s="12"/>
      <c r="H321" s="52"/>
      <c r="I321" s="52"/>
      <c r="J321" s="79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</row>
    <row r="322" spans="1:34" ht="12.75" customHeight="1" x14ac:dyDescent="0.2">
      <c r="A322" s="12"/>
      <c r="B322" s="12"/>
      <c r="C322" s="12"/>
      <c r="D322" s="12"/>
      <c r="E322" s="12"/>
      <c r="F322" s="12"/>
      <c r="G322" s="12"/>
      <c r="H322" s="52"/>
      <c r="I322" s="52"/>
      <c r="J322" s="79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</row>
    <row r="323" spans="1:34" ht="12.75" customHeight="1" x14ac:dyDescent="0.2">
      <c r="A323" s="12"/>
      <c r="B323" s="12"/>
      <c r="C323" s="12"/>
      <c r="D323" s="12"/>
      <c r="E323" s="12"/>
      <c r="F323" s="12"/>
      <c r="G323" s="12"/>
      <c r="H323" s="52"/>
      <c r="I323" s="52"/>
      <c r="J323" s="79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</row>
    <row r="324" spans="1:34" ht="12.75" customHeight="1" x14ac:dyDescent="0.2">
      <c r="A324" s="12"/>
      <c r="B324" s="12"/>
      <c r="C324" s="12"/>
      <c r="D324" s="12"/>
      <c r="E324" s="12"/>
      <c r="F324" s="12"/>
      <c r="G324" s="12"/>
      <c r="H324" s="52"/>
      <c r="I324" s="52"/>
      <c r="J324" s="79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</row>
    <row r="325" spans="1:34" ht="12.75" customHeight="1" x14ac:dyDescent="0.2">
      <c r="A325" s="12"/>
      <c r="B325" s="12"/>
      <c r="C325" s="12"/>
      <c r="D325" s="12"/>
      <c r="E325" s="12"/>
      <c r="F325" s="12"/>
      <c r="G325" s="12"/>
      <c r="H325" s="52"/>
      <c r="I325" s="52"/>
      <c r="J325" s="79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</row>
    <row r="326" spans="1:34" ht="12.75" customHeight="1" x14ac:dyDescent="0.2">
      <c r="A326" s="12"/>
      <c r="B326" s="12"/>
      <c r="C326" s="12"/>
      <c r="D326" s="12"/>
      <c r="E326" s="12"/>
      <c r="F326" s="12"/>
      <c r="G326" s="12"/>
      <c r="H326" s="52"/>
      <c r="I326" s="52"/>
      <c r="J326" s="79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</row>
    <row r="327" spans="1:34" ht="12.75" customHeight="1" x14ac:dyDescent="0.2">
      <c r="A327" s="12"/>
      <c r="B327" s="12"/>
      <c r="C327" s="12"/>
      <c r="D327" s="12"/>
      <c r="E327" s="12"/>
      <c r="F327" s="12"/>
      <c r="G327" s="12"/>
      <c r="H327" s="52"/>
      <c r="I327" s="52"/>
      <c r="J327" s="79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</row>
    <row r="328" spans="1:34" ht="12.75" customHeight="1" x14ac:dyDescent="0.2">
      <c r="A328" s="12"/>
      <c r="B328" s="12"/>
      <c r="C328" s="12"/>
      <c r="D328" s="12"/>
      <c r="E328" s="12"/>
      <c r="F328" s="12"/>
      <c r="G328" s="12"/>
      <c r="H328" s="52"/>
      <c r="I328" s="52"/>
      <c r="J328" s="79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</row>
    <row r="329" spans="1:34" ht="12.75" customHeight="1" x14ac:dyDescent="0.2">
      <c r="A329" s="12"/>
      <c r="B329" s="12"/>
      <c r="C329" s="12"/>
      <c r="D329" s="12"/>
      <c r="E329" s="12"/>
      <c r="F329" s="12"/>
      <c r="G329" s="12"/>
      <c r="H329" s="52"/>
      <c r="I329" s="52"/>
      <c r="J329" s="79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</row>
    <row r="330" spans="1:34" ht="12.75" customHeight="1" x14ac:dyDescent="0.2">
      <c r="A330" s="12"/>
      <c r="B330" s="12"/>
      <c r="C330" s="12"/>
      <c r="D330" s="12"/>
      <c r="E330" s="12"/>
      <c r="F330" s="12"/>
      <c r="G330" s="12"/>
      <c r="H330" s="52"/>
      <c r="I330" s="52"/>
      <c r="J330" s="79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</row>
    <row r="331" spans="1:34" ht="12.75" customHeight="1" x14ac:dyDescent="0.2">
      <c r="A331" s="12"/>
      <c r="B331" s="12"/>
      <c r="C331" s="12"/>
      <c r="D331" s="12"/>
      <c r="E331" s="12"/>
      <c r="F331" s="12"/>
      <c r="G331" s="12"/>
      <c r="H331" s="52"/>
      <c r="I331" s="52"/>
      <c r="J331" s="79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</row>
    <row r="332" spans="1:34" ht="12.75" customHeight="1" x14ac:dyDescent="0.2">
      <c r="A332" s="12"/>
      <c r="B332" s="12"/>
      <c r="C332" s="12"/>
      <c r="D332" s="12"/>
      <c r="E332" s="12"/>
      <c r="F332" s="12"/>
      <c r="G332" s="12"/>
      <c r="H332" s="52"/>
      <c r="I332" s="52"/>
      <c r="J332" s="79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</row>
    <row r="333" spans="1:34" ht="12.75" customHeight="1" x14ac:dyDescent="0.2">
      <c r="A333" s="12"/>
      <c r="B333" s="12"/>
      <c r="C333" s="12"/>
      <c r="D333" s="12"/>
      <c r="E333" s="12"/>
      <c r="F333" s="12"/>
      <c r="G333" s="12"/>
      <c r="H333" s="52"/>
      <c r="I333" s="52"/>
      <c r="J333" s="79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</row>
    <row r="334" spans="1:34" ht="12.75" customHeight="1" x14ac:dyDescent="0.2">
      <c r="A334" s="12"/>
      <c r="B334" s="12"/>
      <c r="C334" s="12"/>
      <c r="D334" s="12"/>
      <c r="E334" s="12"/>
      <c r="F334" s="12"/>
      <c r="G334" s="12"/>
      <c r="H334" s="52"/>
      <c r="I334" s="52"/>
      <c r="J334" s="79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</row>
    <row r="335" spans="1:34" ht="12.75" customHeight="1" x14ac:dyDescent="0.2">
      <c r="A335" s="12"/>
      <c r="B335" s="12"/>
      <c r="C335" s="12"/>
      <c r="D335" s="12"/>
      <c r="E335" s="12"/>
      <c r="F335" s="12"/>
      <c r="G335" s="12"/>
      <c r="H335" s="52"/>
      <c r="I335" s="52"/>
      <c r="J335" s="79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</row>
    <row r="336" spans="1:34" ht="12.75" customHeight="1" x14ac:dyDescent="0.2">
      <c r="A336" s="12"/>
      <c r="B336" s="12"/>
      <c r="C336" s="12"/>
      <c r="D336" s="12"/>
      <c r="E336" s="12"/>
      <c r="F336" s="12"/>
      <c r="G336" s="12"/>
      <c r="H336" s="52"/>
      <c r="I336" s="52"/>
      <c r="J336" s="79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</row>
    <row r="337" spans="1:34" ht="12.75" customHeight="1" x14ac:dyDescent="0.2">
      <c r="A337" s="12"/>
      <c r="B337" s="12"/>
      <c r="C337" s="12"/>
      <c r="D337" s="12"/>
      <c r="E337" s="12"/>
      <c r="F337" s="12"/>
      <c r="G337" s="12"/>
      <c r="H337" s="52"/>
      <c r="I337" s="52"/>
      <c r="J337" s="79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</row>
    <row r="338" spans="1:34" ht="12.75" customHeight="1" x14ac:dyDescent="0.2">
      <c r="A338" s="12"/>
      <c r="B338" s="12"/>
      <c r="C338" s="12"/>
      <c r="D338" s="12"/>
      <c r="E338" s="12"/>
      <c r="F338" s="12"/>
      <c r="G338" s="12"/>
      <c r="H338" s="52"/>
      <c r="I338" s="52"/>
      <c r="J338" s="79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</row>
    <row r="339" spans="1:34" ht="12.75" customHeight="1" x14ac:dyDescent="0.2">
      <c r="A339" s="12"/>
      <c r="B339" s="12"/>
      <c r="C339" s="12"/>
      <c r="D339" s="12"/>
      <c r="E339" s="12"/>
      <c r="F339" s="12"/>
      <c r="G339" s="12"/>
      <c r="H339" s="52"/>
      <c r="I339" s="52"/>
      <c r="J339" s="79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</row>
    <row r="340" spans="1:34" ht="12.75" customHeight="1" x14ac:dyDescent="0.2">
      <c r="A340" s="12"/>
      <c r="B340" s="12"/>
      <c r="C340" s="12"/>
      <c r="D340" s="12"/>
      <c r="E340" s="12"/>
      <c r="F340" s="12"/>
      <c r="G340" s="12"/>
      <c r="H340" s="52"/>
      <c r="I340" s="52"/>
      <c r="J340" s="79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</row>
    <row r="341" spans="1:34" ht="12.75" customHeight="1" x14ac:dyDescent="0.2">
      <c r="A341" s="12"/>
      <c r="B341" s="12"/>
      <c r="C341" s="12"/>
      <c r="D341" s="12"/>
      <c r="E341" s="12"/>
      <c r="F341" s="12"/>
      <c r="G341" s="12"/>
      <c r="H341" s="52"/>
      <c r="I341" s="52"/>
      <c r="J341" s="79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</row>
    <row r="342" spans="1:34" ht="12.75" customHeight="1" x14ac:dyDescent="0.2">
      <c r="A342" s="12"/>
      <c r="B342" s="12"/>
      <c r="C342" s="12"/>
      <c r="D342" s="12"/>
      <c r="E342" s="12"/>
      <c r="F342" s="12"/>
      <c r="G342" s="12"/>
      <c r="H342" s="52"/>
      <c r="I342" s="52"/>
      <c r="J342" s="79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</row>
    <row r="343" spans="1:34" ht="12.75" customHeight="1" x14ac:dyDescent="0.2">
      <c r="A343" s="12"/>
      <c r="B343" s="12"/>
      <c r="C343" s="12"/>
      <c r="D343" s="12"/>
      <c r="E343" s="12"/>
      <c r="F343" s="12"/>
      <c r="G343" s="12"/>
      <c r="H343" s="52"/>
      <c r="I343" s="52"/>
      <c r="J343" s="79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</row>
    <row r="344" spans="1:34" ht="12.75" customHeight="1" x14ac:dyDescent="0.2">
      <c r="A344" s="12"/>
      <c r="B344" s="12"/>
      <c r="C344" s="12"/>
      <c r="D344" s="12"/>
      <c r="E344" s="12"/>
      <c r="F344" s="12"/>
      <c r="G344" s="12"/>
      <c r="H344" s="52"/>
      <c r="I344" s="52"/>
      <c r="J344" s="79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</row>
    <row r="345" spans="1:34" ht="12.75" customHeight="1" x14ac:dyDescent="0.2">
      <c r="A345" s="12"/>
      <c r="B345" s="12"/>
      <c r="C345" s="12"/>
      <c r="D345" s="12"/>
      <c r="E345" s="12"/>
      <c r="F345" s="12"/>
      <c r="G345" s="12"/>
      <c r="H345" s="52"/>
      <c r="I345" s="52"/>
      <c r="J345" s="79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</row>
    <row r="346" spans="1:34" ht="12.75" customHeight="1" x14ac:dyDescent="0.2">
      <c r="A346" s="12"/>
      <c r="B346" s="12"/>
      <c r="C346" s="12"/>
      <c r="D346" s="12"/>
      <c r="E346" s="12"/>
      <c r="F346" s="12"/>
      <c r="G346" s="12"/>
      <c r="H346" s="52"/>
      <c r="I346" s="52"/>
      <c r="J346" s="79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</row>
    <row r="347" spans="1:34" ht="12.75" customHeight="1" x14ac:dyDescent="0.2">
      <c r="A347" s="12"/>
      <c r="B347" s="12"/>
      <c r="C347" s="12"/>
      <c r="D347" s="12"/>
      <c r="E347" s="12"/>
      <c r="F347" s="12"/>
      <c r="G347" s="12"/>
      <c r="H347" s="52"/>
      <c r="I347" s="52"/>
      <c r="J347" s="79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</row>
    <row r="348" spans="1:34" ht="12.75" customHeight="1" x14ac:dyDescent="0.2">
      <c r="A348" s="12"/>
      <c r="B348" s="12"/>
      <c r="C348" s="12"/>
      <c r="D348" s="12"/>
      <c r="E348" s="12"/>
      <c r="F348" s="12"/>
      <c r="G348" s="12"/>
      <c r="H348" s="52"/>
      <c r="I348" s="52"/>
      <c r="J348" s="79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</row>
    <row r="349" spans="1:34" ht="12.75" customHeight="1" x14ac:dyDescent="0.2">
      <c r="A349" s="12"/>
      <c r="B349" s="12"/>
      <c r="C349" s="12"/>
      <c r="D349" s="12"/>
      <c r="E349" s="12"/>
      <c r="F349" s="12"/>
      <c r="G349" s="12"/>
      <c r="H349" s="52"/>
      <c r="I349" s="52"/>
      <c r="J349" s="79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</row>
    <row r="350" spans="1:34" ht="12.75" customHeight="1" x14ac:dyDescent="0.2">
      <c r="A350" s="12"/>
      <c r="B350" s="12"/>
      <c r="C350" s="12"/>
      <c r="D350" s="12"/>
      <c r="E350" s="12"/>
      <c r="F350" s="12"/>
      <c r="G350" s="12"/>
      <c r="H350" s="52"/>
      <c r="I350" s="52"/>
      <c r="J350" s="79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</row>
    <row r="351" spans="1:34" ht="12.75" customHeight="1" x14ac:dyDescent="0.2">
      <c r="A351" s="12"/>
      <c r="B351" s="12"/>
      <c r="C351" s="12"/>
      <c r="D351" s="12"/>
      <c r="E351" s="12"/>
      <c r="F351" s="12"/>
      <c r="G351" s="12"/>
      <c r="H351" s="52"/>
      <c r="I351" s="52"/>
      <c r="J351" s="79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</row>
    <row r="352" spans="1:34" ht="12.75" customHeight="1" x14ac:dyDescent="0.2">
      <c r="A352" s="12"/>
      <c r="B352" s="12"/>
      <c r="C352" s="12"/>
      <c r="D352" s="12"/>
      <c r="E352" s="12"/>
      <c r="F352" s="12"/>
      <c r="G352" s="12"/>
      <c r="H352" s="52"/>
      <c r="I352" s="52"/>
      <c r="J352" s="79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</row>
    <row r="353" spans="1:34" ht="12.75" customHeight="1" x14ac:dyDescent="0.2">
      <c r="A353" s="12"/>
      <c r="B353" s="12"/>
      <c r="C353" s="12"/>
      <c r="D353" s="12"/>
      <c r="E353" s="12"/>
      <c r="F353" s="12"/>
      <c r="G353" s="12"/>
      <c r="H353" s="52"/>
      <c r="I353" s="52"/>
      <c r="J353" s="79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</row>
    <row r="354" spans="1:34" ht="12.75" customHeight="1" x14ac:dyDescent="0.2">
      <c r="A354" s="12"/>
      <c r="B354" s="12"/>
      <c r="C354" s="12"/>
      <c r="D354" s="12"/>
      <c r="E354" s="12"/>
      <c r="F354" s="12"/>
      <c r="G354" s="12"/>
      <c r="H354" s="52"/>
      <c r="I354" s="52"/>
      <c r="J354" s="79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</row>
    <row r="355" spans="1:34" ht="12.75" customHeight="1" x14ac:dyDescent="0.2">
      <c r="A355" s="12"/>
      <c r="B355" s="12"/>
      <c r="C355" s="12"/>
      <c r="D355" s="12"/>
      <c r="E355" s="12"/>
      <c r="F355" s="12"/>
      <c r="G355" s="12"/>
      <c r="H355" s="52"/>
      <c r="I355" s="52"/>
      <c r="J355" s="79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</row>
    <row r="356" spans="1:34" ht="12.75" customHeight="1" x14ac:dyDescent="0.2">
      <c r="A356" s="12"/>
      <c r="B356" s="12"/>
      <c r="C356" s="12"/>
      <c r="D356" s="12"/>
      <c r="E356" s="12"/>
      <c r="F356" s="12"/>
      <c r="G356" s="12"/>
      <c r="H356" s="52"/>
      <c r="I356" s="52"/>
      <c r="J356" s="79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</row>
    <row r="357" spans="1:34" ht="12.75" customHeight="1" x14ac:dyDescent="0.2">
      <c r="A357" s="12"/>
      <c r="B357" s="12"/>
      <c r="C357" s="12"/>
      <c r="D357" s="12"/>
      <c r="E357" s="12"/>
      <c r="F357" s="12"/>
      <c r="G357" s="12"/>
      <c r="H357" s="52"/>
      <c r="I357" s="52"/>
      <c r="J357" s="79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</row>
    <row r="358" spans="1:34" ht="12.75" customHeight="1" x14ac:dyDescent="0.2">
      <c r="A358" s="12"/>
      <c r="B358" s="12"/>
      <c r="C358" s="12"/>
      <c r="D358" s="12"/>
      <c r="E358" s="12"/>
      <c r="F358" s="12"/>
      <c r="G358" s="12"/>
      <c r="H358" s="52"/>
      <c r="I358" s="52"/>
      <c r="J358" s="79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</row>
    <row r="359" spans="1:34" ht="12.75" customHeight="1" x14ac:dyDescent="0.2">
      <c r="A359" s="12"/>
      <c r="B359" s="12"/>
      <c r="C359" s="12"/>
      <c r="D359" s="12"/>
      <c r="E359" s="12"/>
      <c r="F359" s="12"/>
      <c r="G359" s="12"/>
      <c r="H359" s="52"/>
      <c r="I359" s="52"/>
      <c r="J359" s="79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</row>
    <row r="360" spans="1:34" ht="12.75" customHeight="1" x14ac:dyDescent="0.2">
      <c r="A360" s="12"/>
      <c r="B360" s="12"/>
      <c r="C360" s="12"/>
      <c r="D360" s="12"/>
      <c r="E360" s="12"/>
      <c r="F360" s="12"/>
      <c r="G360" s="12"/>
      <c r="H360" s="52"/>
      <c r="I360" s="52"/>
      <c r="J360" s="79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</row>
    <row r="361" spans="1:34" ht="12.75" customHeight="1" x14ac:dyDescent="0.2">
      <c r="A361" s="12"/>
      <c r="B361" s="12"/>
      <c r="C361" s="12"/>
      <c r="D361" s="12"/>
      <c r="E361" s="12"/>
      <c r="F361" s="12"/>
      <c r="G361" s="12"/>
      <c r="H361" s="52"/>
      <c r="I361" s="52"/>
      <c r="J361" s="79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</row>
    <row r="362" spans="1:34" ht="12.75" customHeight="1" x14ac:dyDescent="0.2">
      <c r="A362" s="12"/>
      <c r="B362" s="12"/>
      <c r="C362" s="12"/>
      <c r="D362" s="12"/>
      <c r="E362" s="12"/>
      <c r="F362" s="12"/>
      <c r="G362" s="12"/>
      <c r="H362" s="52"/>
      <c r="I362" s="52"/>
      <c r="J362" s="79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</row>
    <row r="363" spans="1:34" ht="12.75" customHeight="1" x14ac:dyDescent="0.2">
      <c r="A363" s="12"/>
      <c r="B363" s="12"/>
      <c r="C363" s="12"/>
      <c r="D363" s="12"/>
      <c r="E363" s="12"/>
      <c r="F363" s="12"/>
      <c r="G363" s="12"/>
      <c r="H363" s="52"/>
      <c r="I363" s="52"/>
      <c r="J363" s="79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</row>
    <row r="364" spans="1:34" ht="12.75" customHeight="1" x14ac:dyDescent="0.2">
      <c r="A364" s="12"/>
      <c r="B364" s="12"/>
      <c r="C364" s="12"/>
      <c r="D364" s="12"/>
      <c r="E364" s="12"/>
      <c r="F364" s="12"/>
      <c r="G364" s="12"/>
      <c r="H364" s="52"/>
      <c r="I364" s="52"/>
      <c r="J364" s="79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</row>
    <row r="365" spans="1:34" ht="12.75" customHeight="1" x14ac:dyDescent="0.2">
      <c r="A365" s="12"/>
      <c r="B365" s="12"/>
      <c r="C365" s="12"/>
      <c r="D365" s="12"/>
      <c r="E365" s="12"/>
      <c r="F365" s="12"/>
      <c r="G365" s="12"/>
      <c r="H365" s="52"/>
      <c r="I365" s="52"/>
      <c r="J365" s="79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</row>
    <row r="366" spans="1:34" ht="12.75" customHeight="1" x14ac:dyDescent="0.2">
      <c r="A366" s="12"/>
      <c r="B366" s="12"/>
      <c r="C366" s="12"/>
      <c r="D366" s="12"/>
      <c r="E366" s="12"/>
      <c r="F366" s="12"/>
      <c r="G366" s="12"/>
      <c r="H366" s="52"/>
      <c r="I366" s="52"/>
      <c r="J366" s="79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</row>
    <row r="367" spans="1:34" ht="12.75" customHeight="1" x14ac:dyDescent="0.2">
      <c r="A367" s="12"/>
      <c r="B367" s="12"/>
      <c r="C367" s="12"/>
      <c r="D367" s="12"/>
      <c r="E367" s="12"/>
      <c r="F367" s="12"/>
      <c r="G367" s="12"/>
      <c r="H367" s="52"/>
      <c r="I367" s="52"/>
      <c r="J367" s="79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</row>
    <row r="368" spans="1:34" ht="12.75" customHeight="1" x14ac:dyDescent="0.2">
      <c r="A368" s="12"/>
      <c r="B368" s="12"/>
      <c r="C368" s="12"/>
      <c r="D368" s="12"/>
      <c r="E368" s="12"/>
      <c r="F368" s="12"/>
      <c r="G368" s="12"/>
      <c r="H368" s="52"/>
      <c r="I368" s="52"/>
      <c r="J368" s="79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</row>
    <row r="369" spans="1:34" ht="12.75" customHeight="1" x14ac:dyDescent="0.2">
      <c r="A369" s="12"/>
      <c r="B369" s="12"/>
      <c r="C369" s="12"/>
      <c r="D369" s="12"/>
      <c r="E369" s="12"/>
      <c r="F369" s="12"/>
      <c r="G369" s="12"/>
      <c r="H369" s="52"/>
      <c r="I369" s="52"/>
      <c r="J369" s="79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</row>
    <row r="370" spans="1:34" ht="12.75" customHeight="1" x14ac:dyDescent="0.2">
      <c r="A370" s="12"/>
      <c r="B370" s="12"/>
      <c r="C370" s="12"/>
      <c r="D370" s="12"/>
      <c r="E370" s="12"/>
      <c r="F370" s="12"/>
      <c r="G370" s="12"/>
      <c r="H370" s="52"/>
      <c r="I370" s="52"/>
      <c r="J370" s="79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</row>
    <row r="371" spans="1:34" ht="12.75" customHeight="1" x14ac:dyDescent="0.2">
      <c r="A371" s="12"/>
      <c r="B371" s="12"/>
      <c r="C371" s="12"/>
      <c r="D371" s="12"/>
      <c r="E371" s="12"/>
      <c r="F371" s="12"/>
      <c r="G371" s="12"/>
      <c r="H371" s="52"/>
      <c r="I371" s="52"/>
      <c r="J371" s="79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</row>
    <row r="372" spans="1:34" ht="12.75" customHeight="1" x14ac:dyDescent="0.2">
      <c r="A372" s="12"/>
      <c r="B372" s="12"/>
      <c r="C372" s="12"/>
      <c r="D372" s="12"/>
      <c r="E372" s="12"/>
      <c r="F372" s="12"/>
      <c r="G372" s="12"/>
      <c r="H372" s="52"/>
      <c r="I372" s="52"/>
      <c r="J372" s="79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</row>
    <row r="373" spans="1:34" ht="12.75" customHeight="1" x14ac:dyDescent="0.2">
      <c r="A373" s="12"/>
      <c r="B373" s="12"/>
      <c r="C373" s="12"/>
      <c r="D373" s="12"/>
      <c r="E373" s="12"/>
      <c r="F373" s="12"/>
      <c r="G373" s="12"/>
      <c r="H373" s="52"/>
      <c r="I373" s="52"/>
      <c r="J373" s="79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</row>
    <row r="374" spans="1:34" ht="12.75" customHeight="1" x14ac:dyDescent="0.2">
      <c r="A374" s="12"/>
      <c r="B374" s="12"/>
      <c r="C374" s="12"/>
      <c r="D374" s="12"/>
      <c r="E374" s="12"/>
      <c r="F374" s="12"/>
      <c r="G374" s="12"/>
      <c r="H374" s="52"/>
      <c r="I374" s="52"/>
      <c r="J374" s="79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</row>
    <row r="375" spans="1:34" ht="12.75" customHeight="1" x14ac:dyDescent="0.2">
      <c r="A375" s="12"/>
      <c r="B375" s="12"/>
      <c r="C375" s="12"/>
      <c r="D375" s="12"/>
      <c r="E375" s="12"/>
      <c r="F375" s="12"/>
      <c r="G375" s="12"/>
      <c r="H375" s="52"/>
      <c r="I375" s="52"/>
      <c r="J375" s="79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</row>
    <row r="376" spans="1:34" ht="12.75" customHeight="1" x14ac:dyDescent="0.2">
      <c r="A376" s="12"/>
      <c r="B376" s="12"/>
      <c r="C376" s="12"/>
      <c r="D376" s="12"/>
      <c r="E376" s="12"/>
      <c r="F376" s="12"/>
      <c r="G376" s="12"/>
      <c r="H376" s="52"/>
      <c r="I376" s="52"/>
      <c r="J376" s="79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</row>
    <row r="377" spans="1:34" ht="12.75" customHeight="1" x14ac:dyDescent="0.2">
      <c r="A377" s="12"/>
      <c r="B377" s="12"/>
      <c r="C377" s="12"/>
      <c r="D377" s="12"/>
      <c r="E377" s="12"/>
      <c r="F377" s="12"/>
      <c r="G377" s="12"/>
      <c r="H377" s="52"/>
      <c r="I377" s="52"/>
      <c r="J377" s="79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</row>
    <row r="378" spans="1:34" ht="12.75" customHeight="1" x14ac:dyDescent="0.2">
      <c r="A378" s="12"/>
      <c r="B378" s="12"/>
      <c r="C378" s="12"/>
      <c r="D378" s="12"/>
      <c r="E378" s="12"/>
      <c r="F378" s="12"/>
      <c r="G378" s="12"/>
      <c r="H378" s="52"/>
      <c r="I378" s="52"/>
      <c r="J378" s="79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</row>
    <row r="379" spans="1:34" ht="12.75" customHeight="1" x14ac:dyDescent="0.2">
      <c r="A379" s="12"/>
      <c r="B379" s="12"/>
      <c r="C379" s="12"/>
      <c r="D379" s="12"/>
      <c r="E379" s="12"/>
      <c r="F379" s="12"/>
      <c r="G379" s="12"/>
      <c r="H379" s="52"/>
      <c r="I379" s="52"/>
      <c r="J379" s="79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</row>
    <row r="380" spans="1:34" ht="12.75" customHeight="1" x14ac:dyDescent="0.2">
      <c r="A380" s="12"/>
      <c r="B380" s="12"/>
      <c r="C380" s="12"/>
      <c r="D380" s="12"/>
      <c r="E380" s="12"/>
      <c r="F380" s="12"/>
      <c r="G380" s="12"/>
      <c r="H380" s="52"/>
      <c r="I380" s="52"/>
      <c r="J380" s="79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</row>
    <row r="381" spans="1:34" ht="12.75" customHeight="1" x14ac:dyDescent="0.2">
      <c r="A381" s="12"/>
      <c r="B381" s="12"/>
      <c r="C381" s="12"/>
      <c r="D381" s="12"/>
      <c r="E381" s="12"/>
      <c r="F381" s="12"/>
      <c r="G381" s="12"/>
      <c r="H381" s="52"/>
      <c r="I381" s="52"/>
      <c r="J381" s="79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</row>
    <row r="382" spans="1:34" ht="12.75" customHeight="1" x14ac:dyDescent="0.2">
      <c r="A382" s="12"/>
      <c r="B382" s="12"/>
      <c r="C382" s="12"/>
      <c r="D382" s="12"/>
      <c r="E382" s="12"/>
      <c r="F382" s="12"/>
      <c r="G382" s="12"/>
      <c r="H382" s="52"/>
      <c r="I382" s="52"/>
      <c r="J382" s="79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</row>
    <row r="383" spans="1:34" ht="12.75" customHeight="1" x14ac:dyDescent="0.2">
      <c r="A383" s="12"/>
      <c r="B383" s="12"/>
      <c r="C383" s="12"/>
      <c r="D383" s="12"/>
      <c r="E383" s="12"/>
      <c r="F383" s="12"/>
      <c r="G383" s="12"/>
      <c r="H383" s="52"/>
      <c r="I383" s="52"/>
      <c r="J383" s="79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</row>
    <row r="384" spans="1:34" ht="12.75" customHeight="1" x14ac:dyDescent="0.2">
      <c r="A384" s="12"/>
      <c r="B384" s="12"/>
      <c r="C384" s="12"/>
      <c r="D384" s="12"/>
      <c r="E384" s="12"/>
      <c r="F384" s="12"/>
      <c r="G384" s="12"/>
      <c r="H384" s="52"/>
      <c r="I384" s="52"/>
      <c r="J384" s="79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</row>
    <row r="385" spans="1:34" ht="12.75" customHeight="1" x14ac:dyDescent="0.2">
      <c r="A385" s="12"/>
      <c r="B385" s="12"/>
      <c r="C385" s="12"/>
      <c r="D385" s="12"/>
      <c r="E385" s="12"/>
      <c r="F385" s="12"/>
      <c r="G385" s="12"/>
      <c r="H385" s="52"/>
      <c r="I385" s="52"/>
      <c r="J385" s="79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</row>
    <row r="386" spans="1:34" ht="12.75" customHeight="1" x14ac:dyDescent="0.2">
      <c r="A386" s="12"/>
      <c r="B386" s="12"/>
      <c r="C386" s="12"/>
      <c r="D386" s="12"/>
      <c r="E386" s="12"/>
      <c r="F386" s="12"/>
      <c r="G386" s="12"/>
      <c r="H386" s="52"/>
      <c r="I386" s="52"/>
      <c r="J386" s="79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</row>
    <row r="387" spans="1:34" ht="12.75" customHeight="1" x14ac:dyDescent="0.2">
      <c r="A387" s="12"/>
      <c r="B387" s="12"/>
      <c r="C387" s="12"/>
      <c r="D387" s="12"/>
      <c r="E387" s="12"/>
      <c r="F387" s="12"/>
      <c r="G387" s="12"/>
      <c r="H387" s="52"/>
      <c r="I387" s="52"/>
      <c r="J387" s="79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</row>
    <row r="388" spans="1:34" ht="12.75" customHeight="1" x14ac:dyDescent="0.2">
      <c r="A388" s="12"/>
      <c r="B388" s="12"/>
      <c r="C388" s="12"/>
      <c r="D388" s="12"/>
      <c r="E388" s="12"/>
      <c r="F388" s="12"/>
      <c r="G388" s="12"/>
      <c r="H388" s="52"/>
      <c r="I388" s="52"/>
      <c r="J388" s="79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</row>
    <row r="389" spans="1:34" ht="12.75" customHeight="1" x14ac:dyDescent="0.2">
      <c r="A389" s="12"/>
      <c r="B389" s="12"/>
      <c r="C389" s="12"/>
      <c r="D389" s="12"/>
      <c r="E389" s="12"/>
      <c r="F389" s="12"/>
      <c r="G389" s="12"/>
      <c r="H389" s="52"/>
      <c r="I389" s="52"/>
      <c r="J389" s="79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</row>
    <row r="390" spans="1:34" ht="12.75" customHeight="1" x14ac:dyDescent="0.2">
      <c r="A390" s="12"/>
      <c r="B390" s="12"/>
      <c r="C390" s="12"/>
      <c r="D390" s="12"/>
      <c r="E390" s="12"/>
      <c r="F390" s="12"/>
      <c r="G390" s="12"/>
      <c r="H390" s="52"/>
      <c r="I390" s="52"/>
      <c r="J390" s="79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</row>
    <row r="391" spans="1:34" ht="12.75" customHeight="1" x14ac:dyDescent="0.2">
      <c r="A391" s="12"/>
      <c r="B391" s="12"/>
      <c r="C391" s="12"/>
      <c r="D391" s="12"/>
      <c r="E391" s="12"/>
      <c r="F391" s="12"/>
      <c r="G391" s="12"/>
      <c r="H391" s="52"/>
      <c r="I391" s="52"/>
      <c r="J391" s="79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</row>
    <row r="392" spans="1:34" ht="12.75" customHeight="1" x14ac:dyDescent="0.2">
      <c r="A392" s="12"/>
      <c r="B392" s="12"/>
      <c r="C392" s="12"/>
      <c r="D392" s="12"/>
      <c r="E392" s="12"/>
      <c r="F392" s="12"/>
      <c r="G392" s="12"/>
      <c r="H392" s="52"/>
      <c r="I392" s="52"/>
      <c r="J392" s="79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</row>
    <row r="393" spans="1:34" ht="12.75" customHeight="1" x14ac:dyDescent="0.2">
      <c r="A393" s="12"/>
      <c r="B393" s="12"/>
      <c r="C393" s="12"/>
      <c r="D393" s="12"/>
      <c r="E393" s="12"/>
      <c r="F393" s="12"/>
      <c r="G393" s="12"/>
      <c r="H393" s="52"/>
      <c r="I393" s="52"/>
      <c r="J393" s="79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</row>
    <row r="394" spans="1:34" ht="12.75" customHeight="1" x14ac:dyDescent="0.2">
      <c r="A394" s="12"/>
      <c r="B394" s="12"/>
      <c r="C394" s="12"/>
      <c r="D394" s="12"/>
      <c r="E394" s="12"/>
      <c r="F394" s="12"/>
      <c r="G394" s="12"/>
      <c r="H394" s="52"/>
      <c r="I394" s="52"/>
      <c r="J394" s="79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</row>
    <row r="395" spans="1:34" ht="12.75" customHeight="1" x14ac:dyDescent="0.2">
      <c r="A395" s="12"/>
      <c r="B395" s="12"/>
      <c r="C395" s="12"/>
      <c r="D395" s="12"/>
      <c r="E395" s="12"/>
      <c r="F395" s="12"/>
      <c r="G395" s="12"/>
      <c r="H395" s="52"/>
      <c r="I395" s="52"/>
      <c r="J395" s="79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</row>
    <row r="396" spans="1:34" ht="12.75" customHeight="1" x14ac:dyDescent="0.2">
      <c r="A396" s="12"/>
      <c r="B396" s="12"/>
      <c r="C396" s="12"/>
      <c r="D396" s="12"/>
      <c r="E396" s="12"/>
      <c r="F396" s="12"/>
      <c r="G396" s="12"/>
      <c r="H396" s="52"/>
      <c r="I396" s="52"/>
      <c r="J396" s="79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</row>
    <row r="397" spans="1:34" ht="12.75" customHeight="1" x14ac:dyDescent="0.2">
      <c r="A397" s="12"/>
      <c r="B397" s="12"/>
      <c r="C397" s="12"/>
      <c r="D397" s="12"/>
      <c r="E397" s="12"/>
      <c r="F397" s="12"/>
      <c r="G397" s="12"/>
      <c r="H397" s="52"/>
      <c r="I397" s="52"/>
      <c r="J397" s="79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</row>
    <row r="398" spans="1:34" ht="12.75" customHeight="1" x14ac:dyDescent="0.2">
      <c r="A398" s="12"/>
      <c r="B398" s="12"/>
      <c r="C398" s="12"/>
      <c r="D398" s="12"/>
      <c r="E398" s="12"/>
      <c r="F398" s="12"/>
      <c r="G398" s="12"/>
      <c r="H398" s="52"/>
      <c r="I398" s="52"/>
      <c r="J398" s="79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</row>
    <row r="399" spans="1:34" ht="12.75" customHeight="1" x14ac:dyDescent="0.2">
      <c r="A399" s="12"/>
      <c r="B399" s="12"/>
      <c r="C399" s="12"/>
      <c r="D399" s="12"/>
      <c r="E399" s="12"/>
      <c r="F399" s="12"/>
      <c r="G399" s="12"/>
      <c r="H399" s="52"/>
      <c r="I399" s="52"/>
      <c r="J399" s="79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</row>
    <row r="400" spans="1:34" ht="12.75" customHeight="1" x14ac:dyDescent="0.2">
      <c r="A400" s="12"/>
      <c r="B400" s="12"/>
      <c r="C400" s="12"/>
      <c r="D400" s="12"/>
      <c r="E400" s="12"/>
      <c r="F400" s="12"/>
      <c r="G400" s="12"/>
      <c r="H400" s="52"/>
      <c r="I400" s="52"/>
      <c r="J400" s="79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</row>
    <row r="401" spans="1:34" ht="12.75" customHeight="1" x14ac:dyDescent="0.2">
      <c r="A401" s="12"/>
      <c r="B401" s="12"/>
      <c r="C401" s="12"/>
      <c r="D401" s="12"/>
      <c r="E401" s="12"/>
      <c r="F401" s="12"/>
      <c r="G401" s="12"/>
      <c r="H401" s="52"/>
      <c r="I401" s="52"/>
      <c r="J401" s="79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</row>
    <row r="402" spans="1:34" ht="12.75" customHeight="1" x14ac:dyDescent="0.2">
      <c r="A402" s="12"/>
      <c r="B402" s="12"/>
      <c r="C402" s="12"/>
      <c r="D402" s="12"/>
      <c r="E402" s="12"/>
      <c r="F402" s="12"/>
      <c r="G402" s="12"/>
      <c r="H402" s="52"/>
      <c r="I402" s="52"/>
      <c r="J402" s="79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</row>
    <row r="403" spans="1:34" ht="12.75" customHeight="1" x14ac:dyDescent="0.2">
      <c r="A403" s="12"/>
      <c r="B403" s="12"/>
      <c r="C403" s="12"/>
      <c r="D403" s="12"/>
      <c r="E403" s="12"/>
      <c r="F403" s="12"/>
      <c r="G403" s="12"/>
      <c r="H403" s="52"/>
      <c r="I403" s="52"/>
      <c r="J403" s="79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</row>
    <row r="404" spans="1:34" ht="12.75" customHeight="1" x14ac:dyDescent="0.2">
      <c r="A404" s="12"/>
      <c r="B404" s="12"/>
      <c r="C404" s="12"/>
      <c r="D404" s="12"/>
      <c r="E404" s="12"/>
      <c r="F404" s="12"/>
      <c r="G404" s="12"/>
      <c r="H404" s="52"/>
      <c r="I404" s="52"/>
      <c r="J404" s="79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</row>
    <row r="405" spans="1:34" ht="12.75" customHeight="1" x14ac:dyDescent="0.2">
      <c r="A405" s="12"/>
      <c r="B405" s="12"/>
      <c r="C405" s="12"/>
      <c r="D405" s="12"/>
      <c r="E405" s="12"/>
      <c r="F405" s="12"/>
      <c r="G405" s="12"/>
      <c r="H405" s="52"/>
      <c r="I405" s="52"/>
      <c r="J405" s="79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</row>
    <row r="406" spans="1:34" ht="12.75" customHeight="1" x14ac:dyDescent="0.2">
      <c r="A406" s="12"/>
      <c r="B406" s="12"/>
      <c r="C406" s="12"/>
      <c r="D406" s="12"/>
      <c r="E406" s="12"/>
      <c r="F406" s="12"/>
      <c r="G406" s="12"/>
      <c r="H406" s="52"/>
      <c r="I406" s="52"/>
      <c r="J406" s="79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</row>
    <row r="407" spans="1:34" ht="12.75" customHeight="1" x14ac:dyDescent="0.2">
      <c r="A407" s="12"/>
      <c r="B407" s="12"/>
      <c r="C407" s="12"/>
      <c r="D407" s="12"/>
      <c r="E407" s="12"/>
      <c r="F407" s="12"/>
      <c r="G407" s="12"/>
      <c r="H407" s="52"/>
      <c r="I407" s="52"/>
      <c r="J407" s="79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</row>
    <row r="408" spans="1:34" ht="12.75" customHeight="1" x14ac:dyDescent="0.2">
      <c r="A408" s="12"/>
      <c r="B408" s="12"/>
      <c r="C408" s="12"/>
      <c r="D408" s="12"/>
      <c r="E408" s="12"/>
      <c r="F408" s="12"/>
      <c r="G408" s="12"/>
      <c r="H408" s="52"/>
      <c r="I408" s="52"/>
      <c r="J408" s="79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</row>
    <row r="409" spans="1:34" ht="12.75" customHeight="1" x14ac:dyDescent="0.2">
      <c r="A409" s="12"/>
      <c r="B409" s="12"/>
      <c r="C409" s="12"/>
      <c r="D409" s="12"/>
      <c r="E409" s="12"/>
      <c r="F409" s="12"/>
      <c r="G409" s="12"/>
      <c r="H409" s="52"/>
      <c r="I409" s="52"/>
      <c r="J409" s="79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</row>
    <row r="410" spans="1:34" ht="12.75" customHeight="1" x14ac:dyDescent="0.2">
      <c r="A410" s="12"/>
      <c r="B410" s="12"/>
      <c r="C410" s="12"/>
      <c r="D410" s="12"/>
      <c r="E410" s="12"/>
      <c r="F410" s="12"/>
      <c r="G410" s="12"/>
      <c r="H410" s="52"/>
      <c r="I410" s="52"/>
      <c r="J410" s="79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</row>
    <row r="411" spans="1:34" ht="12.75" customHeight="1" x14ac:dyDescent="0.2">
      <c r="A411" s="12"/>
      <c r="B411" s="12"/>
      <c r="C411" s="12"/>
      <c r="D411" s="12"/>
      <c r="E411" s="12"/>
      <c r="F411" s="12"/>
      <c r="G411" s="12"/>
      <c r="H411" s="52"/>
      <c r="I411" s="52"/>
      <c r="J411" s="79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</row>
    <row r="412" spans="1:34" ht="12.75" customHeight="1" x14ac:dyDescent="0.2">
      <c r="A412" s="12"/>
      <c r="B412" s="12"/>
      <c r="C412" s="12"/>
      <c r="D412" s="12"/>
      <c r="E412" s="12"/>
      <c r="F412" s="12"/>
      <c r="G412" s="12"/>
      <c r="H412" s="52"/>
      <c r="I412" s="52"/>
      <c r="J412" s="79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</row>
    <row r="413" spans="1:34" ht="12.75" customHeight="1" x14ac:dyDescent="0.2">
      <c r="A413" s="12"/>
      <c r="B413" s="12"/>
      <c r="C413" s="12"/>
      <c r="D413" s="12"/>
      <c r="E413" s="12"/>
      <c r="F413" s="12"/>
      <c r="G413" s="12"/>
      <c r="H413" s="52"/>
      <c r="I413" s="52"/>
      <c r="J413" s="79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</row>
    <row r="414" spans="1:34" ht="12.75" customHeight="1" x14ac:dyDescent="0.2">
      <c r="A414" s="12"/>
      <c r="B414" s="12"/>
      <c r="C414" s="12"/>
      <c r="D414" s="12"/>
      <c r="E414" s="12"/>
      <c r="F414" s="12"/>
      <c r="G414" s="12"/>
      <c r="H414" s="52"/>
      <c r="I414" s="52"/>
      <c r="J414" s="79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</row>
    <row r="415" spans="1:34" ht="12.75" customHeight="1" x14ac:dyDescent="0.2">
      <c r="A415" s="12"/>
      <c r="B415" s="12"/>
      <c r="C415" s="12"/>
      <c r="D415" s="12"/>
      <c r="E415" s="12"/>
      <c r="F415" s="12"/>
      <c r="G415" s="12"/>
      <c r="H415" s="52"/>
      <c r="I415" s="52"/>
      <c r="J415" s="79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</row>
    <row r="416" spans="1:34" ht="12.75" customHeight="1" x14ac:dyDescent="0.2">
      <c r="A416" s="12"/>
      <c r="B416" s="12"/>
      <c r="C416" s="12"/>
      <c r="D416" s="12"/>
      <c r="E416" s="12"/>
      <c r="F416" s="12"/>
      <c r="G416" s="12"/>
      <c r="H416" s="52"/>
      <c r="I416" s="52"/>
      <c r="J416" s="79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</row>
    <row r="417" spans="1:34" ht="12.75" customHeight="1" x14ac:dyDescent="0.2">
      <c r="A417" s="12"/>
      <c r="B417" s="12"/>
      <c r="C417" s="12"/>
      <c r="D417" s="12"/>
      <c r="E417" s="12"/>
      <c r="F417" s="12"/>
      <c r="G417" s="12"/>
      <c r="H417" s="52"/>
      <c r="I417" s="52"/>
      <c r="J417" s="79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</row>
    <row r="418" spans="1:34" ht="12.75" customHeight="1" x14ac:dyDescent="0.2">
      <c r="A418" s="12"/>
      <c r="B418" s="12"/>
      <c r="C418" s="12"/>
      <c r="D418" s="12"/>
      <c r="E418" s="12"/>
      <c r="F418" s="12"/>
      <c r="G418" s="12"/>
      <c r="H418" s="52"/>
      <c r="I418" s="52"/>
      <c r="J418" s="79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</row>
    <row r="419" spans="1:34" ht="12.75" customHeight="1" x14ac:dyDescent="0.2">
      <c r="A419" s="12"/>
      <c r="B419" s="12"/>
      <c r="C419" s="12"/>
      <c r="D419" s="12"/>
      <c r="E419" s="12"/>
      <c r="F419" s="12"/>
      <c r="G419" s="12"/>
      <c r="H419" s="52"/>
      <c r="I419" s="52"/>
      <c r="J419" s="79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</row>
    <row r="420" spans="1:34" ht="12.75" customHeight="1" x14ac:dyDescent="0.2">
      <c r="A420" s="12"/>
      <c r="B420" s="12"/>
      <c r="C420" s="12"/>
      <c r="D420" s="12"/>
      <c r="E420" s="12"/>
      <c r="F420" s="12"/>
      <c r="G420" s="12"/>
      <c r="H420" s="52"/>
      <c r="I420" s="52"/>
      <c r="J420" s="79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</row>
    <row r="421" spans="1:34" ht="12.75" customHeight="1" x14ac:dyDescent="0.2">
      <c r="A421" s="12"/>
      <c r="B421" s="12"/>
      <c r="C421" s="12"/>
      <c r="D421" s="12"/>
      <c r="E421" s="12"/>
      <c r="F421" s="12"/>
      <c r="G421" s="12"/>
      <c r="H421" s="52"/>
      <c r="I421" s="52"/>
      <c r="J421" s="79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</row>
    <row r="422" spans="1:34" ht="12.75" customHeight="1" x14ac:dyDescent="0.2">
      <c r="A422" s="12"/>
      <c r="B422" s="12"/>
      <c r="C422" s="12"/>
      <c r="D422" s="12"/>
      <c r="E422" s="12"/>
      <c r="F422" s="12"/>
      <c r="G422" s="12"/>
      <c r="H422" s="52"/>
      <c r="I422" s="52"/>
      <c r="J422" s="79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</row>
    <row r="423" spans="1:34" ht="12.75" customHeight="1" x14ac:dyDescent="0.2">
      <c r="A423" s="12"/>
      <c r="B423" s="12"/>
      <c r="C423" s="12"/>
      <c r="D423" s="12"/>
      <c r="E423" s="12"/>
      <c r="F423" s="12"/>
      <c r="G423" s="12"/>
      <c r="H423" s="52"/>
      <c r="I423" s="52"/>
      <c r="J423" s="79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</row>
    <row r="424" spans="1:34" ht="12.75" customHeight="1" x14ac:dyDescent="0.2">
      <c r="A424" s="12"/>
      <c r="B424" s="12"/>
      <c r="C424" s="12"/>
      <c r="D424" s="12"/>
      <c r="E424" s="12"/>
      <c r="F424" s="12"/>
      <c r="G424" s="12"/>
      <c r="H424" s="52"/>
      <c r="I424" s="52"/>
      <c r="J424" s="79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</row>
    <row r="425" spans="1:34" ht="12.75" customHeight="1" x14ac:dyDescent="0.2">
      <c r="A425" s="12"/>
      <c r="B425" s="12"/>
      <c r="C425" s="12"/>
      <c r="D425" s="12"/>
      <c r="E425" s="12"/>
      <c r="F425" s="12"/>
      <c r="G425" s="12"/>
      <c r="H425" s="52"/>
      <c r="I425" s="52"/>
      <c r="J425" s="79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</row>
    <row r="426" spans="1:34" ht="12.75" customHeight="1" x14ac:dyDescent="0.2">
      <c r="A426" s="12"/>
      <c r="B426" s="12"/>
      <c r="C426" s="12"/>
      <c r="D426" s="12"/>
      <c r="E426" s="12"/>
      <c r="F426" s="12"/>
      <c r="G426" s="12"/>
      <c r="H426" s="52"/>
      <c r="I426" s="52"/>
      <c r="J426" s="79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</row>
    <row r="427" spans="1:34" ht="12.75" customHeight="1" x14ac:dyDescent="0.2">
      <c r="A427" s="12"/>
      <c r="B427" s="12"/>
      <c r="C427" s="12"/>
      <c r="D427" s="12"/>
      <c r="E427" s="12"/>
      <c r="F427" s="12"/>
      <c r="G427" s="12"/>
      <c r="H427" s="52"/>
      <c r="I427" s="52"/>
      <c r="J427" s="79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</row>
    <row r="428" spans="1:34" ht="12.75" customHeight="1" x14ac:dyDescent="0.2">
      <c r="A428" s="12"/>
      <c r="B428" s="12"/>
      <c r="C428" s="12"/>
      <c r="D428" s="12"/>
      <c r="E428" s="12"/>
      <c r="F428" s="12"/>
      <c r="G428" s="12"/>
      <c r="H428" s="52"/>
      <c r="I428" s="52"/>
      <c r="J428" s="79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</row>
    <row r="429" spans="1:34" ht="12.75" customHeight="1" x14ac:dyDescent="0.2">
      <c r="A429" s="12"/>
      <c r="B429" s="12"/>
      <c r="C429" s="12"/>
      <c r="D429" s="12"/>
      <c r="E429" s="12"/>
      <c r="F429" s="12"/>
      <c r="G429" s="12"/>
      <c r="H429" s="52"/>
      <c r="I429" s="52"/>
      <c r="J429" s="79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</row>
    <row r="430" spans="1:34" ht="12.75" customHeight="1" x14ac:dyDescent="0.2">
      <c r="A430" s="12"/>
      <c r="B430" s="12"/>
      <c r="C430" s="12"/>
      <c r="D430" s="12"/>
      <c r="E430" s="12"/>
      <c r="F430" s="12"/>
      <c r="G430" s="12"/>
      <c r="H430" s="52"/>
      <c r="I430" s="52"/>
      <c r="J430" s="79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</row>
    <row r="431" spans="1:34" ht="12.75" customHeight="1" x14ac:dyDescent="0.2">
      <c r="A431" s="12"/>
      <c r="B431" s="12"/>
      <c r="C431" s="12"/>
      <c r="D431" s="12"/>
      <c r="E431" s="12"/>
      <c r="F431" s="12"/>
      <c r="G431" s="12"/>
      <c r="H431" s="52"/>
      <c r="I431" s="52"/>
      <c r="J431" s="79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</row>
    <row r="432" spans="1:34" ht="12.75" customHeight="1" x14ac:dyDescent="0.2">
      <c r="A432" s="12"/>
      <c r="B432" s="12"/>
      <c r="C432" s="12"/>
      <c r="D432" s="12"/>
      <c r="E432" s="12"/>
      <c r="F432" s="12"/>
      <c r="G432" s="12"/>
      <c r="H432" s="52"/>
      <c r="I432" s="52"/>
      <c r="J432" s="79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</row>
    <row r="433" spans="1:34" ht="12.75" customHeight="1" x14ac:dyDescent="0.2">
      <c r="A433" s="12"/>
      <c r="B433" s="12"/>
      <c r="C433" s="12"/>
      <c r="D433" s="12"/>
      <c r="E433" s="12"/>
      <c r="F433" s="12"/>
      <c r="G433" s="12"/>
      <c r="H433" s="52"/>
      <c r="I433" s="52"/>
      <c r="J433" s="79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</row>
    <row r="434" spans="1:34" ht="12.75" customHeight="1" x14ac:dyDescent="0.2">
      <c r="A434" s="12"/>
      <c r="B434" s="12"/>
      <c r="C434" s="12"/>
      <c r="D434" s="12"/>
      <c r="E434" s="12"/>
      <c r="F434" s="12"/>
      <c r="G434" s="12"/>
      <c r="H434" s="52"/>
      <c r="I434" s="52"/>
      <c r="J434" s="79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</row>
    <row r="435" spans="1:34" ht="12.75" customHeight="1" x14ac:dyDescent="0.2">
      <c r="A435" s="12"/>
      <c r="B435" s="12"/>
      <c r="C435" s="12"/>
      <c r="D435" s="12"/>
      <c r="E435" s="12"/>
      <c r="F435" s="12"/>
      <c r="G435" s="12"/>
      <c r="H435" s="52"/>
      <c r="I435" s="52"/>
      <c r="J435" s="79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</row>
    <row r="436" spans="1:34" ht="12.75" customHeight="1" x14ac:dyDescent="0.2">
      <c r="A436" s="12"/>
      <c r="B436" s="12"/>
      <c r="C436" s="12"/>
      <c r="D436" s="12"/>
      <c r="E436" s="12"/>
      <c r="F436" s="12"/>
      <c r="G436" s="12"/>
      <c r="H436" s="52"/>
      <c r="I436" s="52"/>
      <c r="J436" s="79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</row>
    <row r="437" spans="1:34" ht="12.75" customHeight="1" x14ac:dyDescent="0.2">
      <c r="A437" s="12"/>
      <c r="B437" s="12"/>
      <c r="C437" s="12"/>
      <c r="D437" s="12"/>
      <c r="E437" s="12"/>
      <c r="F437" s="12"/>
      <c r="G437" s="12"/>
      <c r="H437" s="52"/>
      <c r="I437" s="52"/>
      <c r="J437" s="79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</row>
    <row r="438" spans="1:34" ht="12.75" customHeight="1" x14ac:dyDescent="0.2">
      <c r="A438" s="12"/>
      <c r="B438" s="12"/>
      <c r="C438" s="12"/>
      <c r="D438" s="12"/>
      <c r="E438" s="12"/>
      <c r="F438" s="12"/>
      <c r="G438" s="12"/>
      <c r="H438" s="52"/>
      <c r="I438" s="52"/>
      <c r="J438" s="79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</row>
    <row r="439" spans="1:34" ht="12.75" customHeight="1" x14ac:dyDescent="0.2">
      <c r="A439" s="12"/>
      <c r="B439" s="12"/>
      <c r="C439" s="12"/>
      <c r="D439" s="12"/>
      <c r="E439" s="12"/>
      <c r="F439" s="12"/>
      <c r="G439" s="12"/>
      <c r="H439" s="52"/>
      <c r="I439" s="52"/>
      <c r="J439" s="79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</row>
    <row r="440" spans="1:34" ht="12.75" customHeight="1" x14ac:dyDescent="0.2">
      <c r="A440" s="12"/>
      <c r="B440" s="12"/>
      <c r="C440" s="12"/>
      <c r="D440" s="12"/>
      <c r="E440" s="12"/>
      <c r="F440" s="12"/>
      <c r="G440" s="12"/>
      <c r="H440" s="52"/>
      <c r="I440" s="52"/>
      <c r="J440" s="79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</row>
    <row r="441" spans="1:34" ht="12.75" customHeight="1" x14ac:dyDescent="0.2">
      <c r="A441" s="12"/>
      <c r="B441" s="12"/>
      <c r="C441" s="12"/>
      <c r="D441" s="12"/>
      <c r="E441" s="12"/>
      <c r="F441" s="12"/>
      <c r="G441" s="12"/>
      <c r="H441" s="52"/>
      <c r="I441" s="52"/>
      <c r="J441" s="79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</row>
    <row r="442" spans="1:34" ht="12.75" customHeight="1" x14ac:dyDescent="0.2">
      <c r="A442" s="12"/>
      <c r="B442" s="12"/>
      <c r="C442" s="12"/>
      <c r="D442" s="12"/>
      <c r="E442" s="12"/>
      <c r="F442" s="12"/>
      <c r="G442" s="12"/>
      <c r="H442" s="52"/>
      <c r="I442" s="52"/>
      <c r="J442" s="79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</row>
    <row r="443" spans="1:34" ht="12.75" customHeight="1" x14ac:dyDescent="0.2">
      <c r="A443" s="12"/>
      <c r="B443" s="12"/>
      <c r="C443" s="12"/>
      <c r="D443" s="12"/>
      <c r="E443" s="12"/>
      <c r="F443" s="12"/>
      <c r="G443" s="12"/>
      <c r="H443" s="52"/>
      <c r="I443" s="52"/>
      <c r="J443" s="79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</row>
    <row r="444" spans="1:34" ht="12.75" customHeight="1" x14ac:dyDescent="0.2">
      <c r="A444" s="12"/>
      <c r="B444" s="12"/>
      <c r="C444" s="12"/>
      <c r="D444" s="12"/>
      <c r="E444" s="12"/>
      <c r="F444" s="12"/>
      <c r="G444" s="12"/>
      <c r="H444" s="52"/>
      <c r="I444" s="52"/>
      <c r="J444" s="79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</row>
    <row r="445" spans="1:34" ht="12.75" customHeight="1" x14ac:dyDescent="0.2">
      <c r="A445" s="12"/>
      <c r="B445" s="12"/>
      <c r="C445" s="12"/>
      <c r="D445" s="12"/>
      <c r="E445" s="12"/>
      <c r="F445" s="12"/>
      <c r="G445" s="12"/>
      <c r="H445" s="52"/>
      <c r="I445" s="52"/>
      <c r="J445" s="79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</row>
    <row r="446" spans="1:34" ht="12.75" customHeight="1" x14ac:dyDescent="0.2">
      <c r="A446" s="12"/>
      <c r="B446" s="12"/>
      <c r="C446" s="12"/>
      <c r="D446" s="12"/>
      <c r="E446" s="12"/>
      <c r="F446" s="12"/>
      <c r="G446" s="12"/>
      <c r="H446" s="52"/>
      <c r="I446" s="52"/>
      <c r="J446" s="79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</row>
    <row r="447" spans="1:34" ht="12.75" customHeight="1" x14ac:dyDescent="0.2">
      <c r="A447" s="12"/>
      <c r="B447" s="12"/>
      <c r="C447" s="12"/>
      <c r="D447" s="12"/>
      <c r="E447" s="12"/>
      <c r="F447" s="12"/>
      <c r="G447" s="12"/>
      <c r="H447" s="52"/>
      <c r="I447" s="52"/>
      <c r="J447" s="79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</row>
    <row r="448" spans="1:34" ht="12.75" customHeight="1" x14ac:dyDescent="0.2">
      <c r="A448" s="12"/>
      <c r="B448" s="12"/>
      <c r="C448" s="12"/>
      <c r="D448" s="12"/>
      <c r="E448" s="12"/>
      <c r="F448" s="12"/>
      <c r="G448" s="12"/>
      <c r="H448" s="52"/>
      <c r="I448" s="52"/>
      <c r="J448" s="79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</row>
    <row r="449" spans="1:34" ht="12.75" customHeight="1" x14ac:dyDescent="0.2">
      <c r="A449" s="12"/>
      <c r="B449" s="12"/>
      <c r="C449" s="12"/>
      <c r="D449" s="12"/>
      <c r="E449" s="12"/>
      <c r="F449" s="12"/>
      <c r="G449" s="12"/>
      <c r="H449" s="52"/>
      <c r="I449" s="52"/>
      <c r="J449" s="79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</row>
    <row r="450" spans="1:34" ht="12.75" customHeight="1" x14ac:dyDescent="0.2">
      <c r="A450" s="12"/>
      <c r="B450" s="12"/>
      <c r="C450" s="12"/>
      <c r="D450" s="12"/>
      <c r="E450" s="12"/>
      <c r="F450" s="12"/>
      <c r="G450" s="12"/>
      <c r="H450" s="52"/>
      <c r="I450" s="52"/>
      <c r="J450" s="79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</row>
    <row r="451" spans="1:34" ht="12.75" customHeight="1" x14ac:dyDescent="0.2">
      <c r="A451" s="12"/>
      <c r="B451" s="12"/>
      <c r="C451" s="12"/>
      <c r="D451" s="12"/>
      <c r="E451" s="12"/>
      <c r="F451" s="12"/>
      <c r="G451" s="12"/>
      <c r="H451" s="52"/>
      <c r="I451" s="52"/>
      <c r="J451" s="79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</row>
    <row r="452" spans="1:34" ht="12.75" customHeight="1" x14ac:dyDescent="0.2">
      <c r="A452" s="12"/>
      <c r="B452" s="12"/>
      <c r="C452" s="12"/>
      <c r="D452" s="12"/>
      <c r="E452" s="12"/>
      <c r="F452" s="12"/>
      <c r="G452" s="12"/>
      <c r="H452" s="52"/>
      <c r="I452" s="52"/>
      <c r="J452" s="79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</row>
    <row r="453" spans="1:34" ht="12.75" customHeight="1" x14ac:dyDescent="0.2">
      <c r="A453" s="12"/>
      <c r="B453" s="12"/>
      <c r="C453" s="12"/>
      <c r="D453" s="12"/>
      <c r="E453" s="12"/>
      <c r="F453" s="12"/>
      <c r="G453" s="12"/>
      <c r="H453" s="52"/>
      <c r="I453" s="52"/>
      <c r="J453" s="79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</row>
    <row r="454" spans="1:34" ht="12.75" customHeight="1" x14ac:dyDescent="0.2">
      <c r="A454" s="12"/>
      <c r="B454" s="12"/>
      <c r="C454" s="12"/>
      <c r="D454" s="12"/>
      <c r="E454" s="12"/>
      <c r="F454" s="12"/>
      <c r="G454" s="12"/>
      <c r="H454" s="52"/>
      <c r="I454" s="52"/>
      <c r="J454" s="79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</row>
    <row r="455" spans="1:34" ht="12.75" customHeight="1" x14ac:dyDescent="0.2">
      <c r="A455" s="12"/>
      <c r="B455" s="12"/>
      <c r="C455" s="12"/>
      <c r="D455" s="12"/>
      <c r="E455" s="12"/>
      <c r="F455" s="12"/>
      <c r="G455" s="12"/>
      <c r="H455" s="52"/>
      <c r="I455" s="52"/>
      <c r="J455" s="79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</row>
    <row r="456" spans="1:34" ht="12.75" customHeight="1" x14ac:dyDescent="0.2">
      <c r="A456" s="12"/>
      <c r="B456" s="12"/>
      <c r="C456" s="12"/>
      <c r="D456" s="12"/>
      <c r="E456" s="12"/>
      <c r="F456" s="12"/>
      <c r="G456" s="12"/>
      <c r="H456" s="52"/>
      <c r="I456" s="52"/>
      <c r="J456" s="79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</row>
    <row r="457" spans="1:34" ht="12.75" customHeight="1" x14ac:dyDescent="0.2">
      <c r="A457" s="12"/>
      <c r="B457" s="12"/>
      <c r="C457" s="12"/>
      <c r="D457" s="12"/>
      <c r="E457" s="12"/>
      <c r="F457" s="12"/>
      <c r="G457" s="12"/>
      <c r="H457" s="52"/>
      <c r="I457" s="52"/>
      <c r="J457" s="79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</row>
    <row r="458" spans="1:34" ht="12.75" customHeight="1" x14ac:dyDescent="0.2">
      <c r="A458" s="12"/>
      <c r="B458" s="12"/>
      <c r="C458" s="12"/>
      <c r="D458" s="12"/>
      <c r="E458" s="12"/>
      <c r="F458" s="12"/>
      <c r="G458" s="12"/>
      <c r="H458" s="52"/>
      <c r="I458" s="52"/>
      <c r="J458" s="79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</row>
    <row r="459" spans="1:34" ht="12.75" customHeight="1" x14ac:dyDescent="0.2">
      <c r="A459" s="12"/>
      <c r="B459" s="12"/>
      <c r="C459" s="12"/>
      <c r="D459" s="12"/>
      <c r="E459" s="12"/>
      <c r="F459" s="12"/>
      <c r="G459" s="12"/>
      <c r="H459" s="52"/>
      <c r="I459" s="52"/>
      <c r="J459" s="79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</row>
    <row r="460" spans="1:34" ht="12.75" customHeight="1" x14ac:dyDescent="0.2">
      <c r="A460" s="12"/>
      <c r="B460" s="12"/>
      <c r="C460" s="12"/>
      <c r="D460" s="12"/>
      <c r="E460" s="12"/>
      <c r="F460" s="12"/>
      <c r="G460" s="12"/>
      <c r="H460" s="52"/>
      <c r="I460" s="52"/>
      <c r="J460" s="79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</row>
    <row r="461" spans="1:34" ht="12.75" customHeight="1" x14ac:dyDescent="0.2">
      <c r="A461" s="12"/>
      <c r="B461" s="12"/>
      <c r="C461" s="12"/>
      <c r="D461" s="12"/>
      <c r="E461" s="12"/>
      <c r="F461" s="12"/>
      <c r="G461" s="12"/>
      <c r="H461" s="52"/>
      <c r="I461" s="52"/>
      <c r="J461" s="79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</row>
    <row r="462" spans="1:34" ht="12.75" customHeight="1" x14ac:dyDescent="0.2">
      <c r="A462" s="12"/>
      <c r="B462" s="12"/>
      <c r="C462" s="12"/>
      <c r="D462" s="12"/>
      <c r="E462" s="12"/>
      <c r="F462" s="12"/>
      <c r="G462" s="12"/>
      <c r="H462" s="52"/>
      <c r="I462" s="52"/>
      <c r="J462" s="79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</row>
    <row r="463" spans="1:34" ht="12.75" customHeight="1" x14ac:dyDescent="0.2">
      <c r="A463" s="12"/>
      <c r="B463" s="12"/>
      <c r="C463" s="12"/>
      <c r="D463" s="12"/>
      <c r="E463" s="12"/>
      <c r="F463" s="12"/>
      <c r="G463" s="12"/>
      <c r="H463" s="52"/>
      <c r="I463" s="52"/>
      <c r="J463" s="79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</row>
    <row r="464" spans="1:34" ht="12.75" customHeight="1" x14ac:dyDescent="0.2">
      <c r="A464" s="12"/>
      <c r="B464" s="12"/>
      <c r="C464" s="12"/>
      <c r="D464" s="12"/>
      <c r="E464" s="12"/>
      <c r="F464" s="12"/>
      <c r="G464" s="12"/>
      <c r="H464" s="52"/>
      <c r="I464" s="52"/>
      <c r="J464" s="79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</row>
    <row r="465" spans="1:34" ht="12.75" customHeight="1" x14ac:dyDescent="0.2">
      <c r="A465" s="12"/>
      <c r="B465" s="12"/>
      <c r="C465" s="12"/>
      <c r="D465" s="12"/>
      <c r="E465" s="12"/>
      <c r="F465" s="12"/>
      <c r="G465" s="12"/>
      <c r="H465" s="52"/>
      <c r="I465" s="52"/>
      <c r="J465" s="79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</row>
    <row r="466" spans="1:34" ht="12.75" customHeight="1" x14ac:dyDescent="0.2">
      <c r="A466" s="12"/>
      <c r="B466" s="12"/>
      <c r="C466" s="12"/>
      <c r="D466" s="12"/>
      <c r="E466" s="12"/>
      <c r="F466" s="12"/>
      <c r="G466" s="12"/>
      <c r="H466" s="52"/>
      <c r="I466" s="52"/>
      <c r="J466" s="79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</row>
    <row r="467" spans="1:34" ht="12.75" customHeight="1" x14ac:dyDescent="0.2">
      <c r="A467" s="12"/>
      <c r="B467" s="12"/>
      <c r="C467" s="12"/>
      <c r="D467" s="12"/>
      <c r="E467" s="12"/>
      <c r="F467" s="12"/>
      <c r="G467" s="12"/>
      <c r="H467" s="52"/>
      <c r="I467" s="52"/>
      <c r="J467" s="79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</row>
    <row r="468" spans="1:34" ht="12.75" customHeight="1" x14ac:dyDescent="0.2">
      <c r="A468" s="12"/>
      <c r="B468" s="12"/>
      <c r="C468" s="12"/>
      <c r="D468" s="12"/>
      <c r="E468" s="12"/>
      <c r="F468" s="12"/>
      <c r="G468" s="12"/>
      <c r="H468" s="52"/>
      <c r="I468" s="52"/>
      <c r="J468" s="79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</row>
    <row r="469" spans="1:34" ht="12.75" customHeight="1" x14ac:dyDescent="0.2">
      <c r="A469" s="12"/>
      <c r="B469" s="12"/>
      <c r="C469" s="12"/>
      <c r="D469" s="12"/>
      <c r="E469" s="12"/>
      <c r="F469" s="12"/>
      <c r="G469" s="12"/>
      <c r="H469" s="52"/>
      <c r="I469" s="52"/>
      <c r="J469" s="79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</row>
    <row r="470" spans="1:34" ht="12.75" customHeight="1" x14ac:dyDescent="0.2">
      <c r="A470" s="12"/>
      <c r="B470" s="12"/>
      <c r="C470" s="12"/>
      <c r="D470" s="12"/>
      <c r="E470" s="12"/>
      <c r="F470" s="12"/>
      <c r="G470" s="12"/>
      <c r="H470" s="52"/>
      <c r="I470" s="52"/>
      <c r="J470" s="79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</row>
    <row r="471" spans="1:34" ht="12.75" customHeight="1" x14ac:dyDescent="0.2">
      <c r="A471" s="12"/>
      <c r="B471" s="12"/>
      <c r="C471" s="12"/>
      <c r="D471" s="12"/>
      <c r="E471" s="12"/>
      <c r="F471" s="12"/>
      <c r="G471" s="12"/>
      <c r="H471" s="52"/>
      <c r="I471" s="52"/>
      <c r="J471" s="79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</row>
    <row r="472" spans="1:34" ht="12.75" customHeight="1" x14ac:dyDescent="0.2">
      <c r="A472" s="12"/>
      <c r="B472" s="12"/>
      <c r="C472" s="12"/>
      <c r="D472" s="12"/>
      <c r="E472" s="12"/>
      <c r="F472" s="12"/>
      <c r="G472" s="12"/>
      <c r="H472" s="52"/>
      <c r="I472" s="52"/>
      <c r="J472" s="79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</row>
    <row r="473" spans="1:34" ht="12.75" customHeight="1" x14ac:dyDescent="0.2">
      <c r="A473" s="12"/>
      <c r="B473" s="12"/>
      <c r="C473" s="12"/>
      <c r="D473" s="12"/>
      <c r="E473" s="12"/>
      <c r="F473" s="12"/>
      <c r="G473" s="12"/>
      <c r="H473" s="52"/>
      <c r="I473" s="52"/>
      <c r="J473" s="79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</row>
    <row r="474" spans="1:34" ht="12.75" customHeight="1" x14ac:dyDescent="0.2">
      <c r="A474" s="12"/>
      <c r="B474" s="12"/>
      <c r="C474" s="12"/>
      <c r="D474" s="12"/>
      <c r="E474" s="12"/>
      <c r="F474" s="12"/>
      <c r="G474" s="12"/>
      <c r="H474" s="52"/>
      <c r="I474" s="52"/>
      <c r="J474" s="79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</row>
    <row r="475" spans="1:34" ht="12.75" customHeight="1" x14ac:dyDescent="0.2">
      <c r="A475" s="12"/>
      <c r="B475" s="12"/>
      <c r="C475" s="12"/>
      <c r="D475" s="12"/>
      <c r="E475" s="12"/>
      <c r="F475" s="12"/>
      <c r="G475" s="12"/>
      <c r="H475" s="52"/>
      <c r="I475" s="52"/>
      <c r="J475" s="79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</row>
    <row r="476" spans="1:34" ht="12.75" customHeight="1" x14ac:dyDescent="0.2">
      <c r="A476" s="12"/>
      <c r="B476" s="12"/>
      <c r="C476" s="12"/>
      <c r="D476" s="12"/>
      <c r="E476" s="12"/>
      <c r="F476" s="12"/>
      <c r="G476" s="12"/>
      <c r="H476" s="52"/>
      <c r="I476" s="52"/>
      <c r="J476" s="79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</row>
    <row r="477" spans="1:34" ht="12.75" customHeight="1" x14ac:dyDescent="0.2">
      <c r="A477" s="12"/>
      <c r="B477" s="12"/>
      <c r="C477" s="12"/>
      <c r="D477" s="12"/>
      <c r="E477" s="12"/>
      <c r="F477" s="12"/>
      <c r="G477" s="12"/>
      <c r="H477" s="52"/>
      <c r="I477" s="52"/>
      <c r="J477" s="79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</row>
    <row r="478" spans="1:34" ht="12.75" customHeight="1" x14ac:dyDescent="0.2">
      <c r="A478" s="12"/>
      <c r="B478" s="12"/>
      <c r="C478" s="12"/>
      <c r="D478" s="12"/>
      <c r="E478" s="12"/>
      <c r="F478" s="12"/>
      <c r="G478" s="12"/>
      <c r="H478" s="52"/>
      <c r="I478" s="52"/>
      <c r="J478" s="79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</row>
    <row r="479" spans="1:34" ht="12.75" customHeight="1" x14ac:dyDescent="0.2">
      <c r="A479" s="12"/>
      <c r="B479" s="12"/>
      <c r="C479" s="12"/>
      <c r="D479" s="12"/>
      <c r="E479" s="12"/>
      <c r="F479" s="12"/>
      <c r="G479" s="12"/>
      <c r="H479" s="52"/>
      <c r="I479" s="52"/>
      <c r="J479" s="79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</row>
    <row r="480" spans="1:34" ht="12.75" customHeight="1" x14ac:dyDescent="0.2">
      <c r="A480" s="12"/>
      <c r="B480" s="12"/>
      <c r="C480" s="12"/>
      <c r="D480" s="12"/>
      <c r="E480" s="12"/>
      <c r="F480" s="12"/>
      <c r="G480" s="12"/>
      <c r="H480" s="52"/>
      <c r="I480" s="52"/>
      <c r="J480" s="79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</row>
    <row r="481" spans="1:34" ht="12.75" customHeight="1" x14ac:dyDescent="0.2">
      <c r="A481" s="12"/>
      <c r="B481" s="12"/>
      <c r="C481" s="12"/>
      <c r="D481" s="12"/>
      <c r="E481" s="12"/>
      <c r="F481" s="12"/>
      <c r="G481" s="12"/>
      <c r="H481" s="52"/>
      <c r="I481" s="52"/>
      <c r="J481" s="79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</row>
    <row r="482" spans="1:34" ht="12.75" customHeight="1" x14ac:dyDescent="0.2">
      <c r="A482" s="12"/>
      <c r="B482" s="12"/>
      <c r="C482" s="12"/>
      <c r="D482" s="12"/>
      <c r="E482" s="12"/>
      <c r="F482" s="12"/>
      <c r="G482" s="12"/>
      <c r="H482" s="52"/>
      <c r="I482" s="52"/>
      <c r="J482" s="79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</row>
    <row r="483" spans="1:34" ht="12.75" customHeight="1" x14ac:dyDescent="0.2">
      <c r="A483" s="12"/>
      <c r="B483" s="12"/>
      <c r="C483" s="12"/>
      <c r="D483" s="12"/>
      <c r="E483" s="12"/>
      <c r="F483" s="12"/>
      <c r="G483" s="12"/>
      <c r="H483" s="52"/>
      <c r="I483" s="52"/>
      <c r="J483" s="79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</row>
    <row r="484" spans="1:34" ht="12.75" customHeight="1" x14ac:dyDescent="0.2">
      <c r="A484" s="12"/>
      <c r="B484" s="12"/>
      <c r="C484" s="12"/>
      <c r="D484" s="12"/>
      <c r="E484" s="12"/>
      <c r="F484" s="12"/>
      <c r="G484" s="12"/>
      <c r="H484" s="52"/>
      <c r="I484" s="52"/>
      <c r="J484" s="79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</row>
    <row r="485" spans="1:34" ht="12.75" customHeight="1" x14ac:dyDescent="0.2">
      <c r="A485" s="12"/>
      <c r="B485" s="12"/>
      <c r="C485" s="12"/>
      <c r="D485" s="12"/>
      <c r="E485" s="12"/>
      <c r="F485" s="12"/>
      <c r="G485" s="12"/>
      <c r="H485" s="52"/>
      <c r="I485" s="52"/>
      <c r="J485" s="79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</row>
    <row r="486" spans="1:34" ht="12.75" customHeight="1" x14ac:dyDescent="0.2">
      <c r="A486" s="12"/>
      <c r="B486" s="12"/>
      <c r="C486" s="12"/>
      <c r="D486" s="12"/>
      <c r="E486" s="12"/>
      <c r="F486" s="12"/>
      <c r="G486" s="12"/>
      <c r="H486" s="52"/>
      <c r="I486" s="52"/>
      <c r="J486" s="79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</row>
    <row r="487" spans="1:34" ht="12.75" customHeight="1" x14ac:dyDescent="0.2">
      <c r="A487" s="12"/>
      <c r="B487" s="12"/>
      <c r="C487" s="12"/>
      <c r="D487" s="12"/>
      <c r="E487" s="12"/>
      <c r="F487" s="12"/>
      <c r="G487" s="12"/>
      <c r="H487" s="52"/>
      <c r="I487" s="52"/>
      <c r="J487" s="79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</row>
    <row r="488" spans="1:34" ht="12.75" customHeight="1" x14ac:dyDescent="0.2">
      <c r="A488" s="12"/>
      <c r="B488" s="12"/>
      <c r="C488" s="12"/>
      <c r="D488" s="12"/>
      <c r="E488" s="12"/>
      <c r="F488" s="12"/>
      <c r="G488" s="12"/>
      <c r="H488" s="52"/>
      <c r="I488" s="52"/>
      <c r="J488" s="79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</row>
    <row r="489" spans="1:34" ht="12.75" customHeight="1" x14ac:dyDescent="0.2">
      <c r="A489" s="12"/>
      <c r="B489" s="12"/>
      <c r="C489" s="12"/>
      <c r="D489" s="12"/>
      <c r="E489" s="12"/>
      <c r="F489" s="12"/>
      <c r="G489" s="12"/>
      <c r="H489" s="52"/>
      <c r="I489" s="52"/>
      <c r="J489" s="79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</row>
    <row r="490" spans="1:34" ht="12.75" customHeight="1" x14ac:dyDescent="0.2">
      <c r="A490" s="12"/>
      <c r="B490" s="12"/>
      <c r="C490" s="12"/>
      <c r="D490" s="12"/>
      <c r="E490" s="12"/>
      <c r="F490" s="12"/>
      <c r="G490" s="12"/>
      <c r="H490" s="52"/>
      <c r="I490" s="52"/>
      <c r="J490" s="79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</row>
    <row r="491" spans="1:34" ht="12.75" customHeight="1" x14ac:dyDescent="0.2">
      <c r="A491" s="12"/>
      <c r="B491" s="12"/>
      <c r="C491" s="12"/>
      <c r="D491" s="12"/>
      <c r="E491" s="12"/>
      <c r="F491" s="12"/>
      <c r="G491" s="12"/>
      <c r="H491" s="52"/>
      <c r="I491" s="52"/>
      <c r="J491" s="79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</row>
    <row r="492" spans="1:34" ht="12.75" customHeight="1" x14ac:dyDescent="0.2">
      <c r="A492" s="12"/>
      <c r="B492" s="12"/>
      <c r="C492" s="12"/>
      <c r="D492" s="12"/>
      <c r="E492" s="12"/>
      <c r="F492" s="12"/>
      <c r="G492" s="12"/>
      <c r="H492" s="52"/>
      <c r="I492" s="52"/>
      <c r="J492" s="79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</row>
    <row r="493" spans="1:34" ht="12.75" customHeight="1" x14ac:dyDescent="0.2">
      <c r="A493" s="12"/>
      <c r="B493" s="12"/>
      <c r="C493" s="12"/>
      <c r="D493" s="12"/>
      <c r="E493" s="12"/>
      <c r="F493" s="12"/>
      <c r="G493" s="12"/>
      <c r="H493" s="52"/>
      <c r="I493" s="52"/>
      <c r="J493" s="79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</row>
    <row r="494" spans="1:34" ht="12.75" customHeight="1" x14ac:dyDescent="0.2">
      <c r="A494" s="12"/>
      <c r="B494" s="12"/>
      <c r="C494" s="12"/>
      <c r="D494" s="12"/>
      <c r="E494" s="12"/>
      <c r="F494" s="12"/>
      <c r="G494" s="12"/>
      <c r="H494" s="52"/>
      <c r="I494" s="52"/>
      <c r="J494" s="79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</row>
    <row r="495" spans="1:34" ht="12.75" customHeight="1" x14ac:dyDescent="0.2">
      <c r="A495" s="12"/>
      <c r="B495" s="12"/>
      <c r="C495" s="12"/>
      <c r="D495" s="12"/>
      <c r="E495" s="12"/>
      <c r="F495" s="12"/>
      <c r="G495" s="12"/>
      <c r="H495" s="52"/>
      <c r="I495" s="52"/>
      <c r="J495" s="79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</row>
    <row r="496" spans="1:34" ht="12.75" customHeight="1" x14ac:dyDescent="0.2">
      <c r="A496" s="12"/>
      <c r="B496" s="12"/>
      <c r="C496" s="12"/>
      <c r="D496" s="12"/>
      <c r="E496" s="12"/>
      <c r="F496" s="12"/>
      <c r="G496" s="12"/>
      <c r="H496" s="52"/>
      <c r="I496" s="52"/>
      <c r="J496" s="79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</row>
    <row r="497" spans="1:34" ht="12.75" customHeight="1" x14ac:dyDescent="0.2">
      <c r="A497" s="12"/>
      <c r="B497" s="12"/>
      <c r="C497" s="12"/>
      <c r="D497" s="12"/>
      <c r="E497" s="12"/>
      <c r="F497" s="12"/>
      <c r="G497" s="12"/>
      <c r="H497" s="52"/>
      <c r="I497" s="52"/>
      <c r="J497" s="79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</row>
    <row r="498" spans="1:34" ht="12.75" customHeight="1" x14ac:dyDescent="0.2">
      <c r="A498" s="12"/>
      <c r="B498" s="12"/>
      <c r="C498" s="12"/>
      <c r="D498" s="12"/>
      <c r="E498" s="12"/>
      <c r="F498" s="12"/>
      <c r="G498" s="12"/>
      <c r="H498" s="52"/>
      <c r="I498" s="52"/>
      <c r="J498" s="79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</row>
    <row r="499" spans="1:34" ht="12.75" customHeight="1" x14ac:dyDescent="0.2">
      <c r="A499" s="12"/>
      <c r="B499" s="12"/>
      <c r="C499" s="12"/>
      <c r="D499" s="12"/>
      <c r="E499" s="12"/>
      <c r="F499" s="12"/>
      <c r="G499" s="12"/>
      <c r="H499" s="52"/>
      <c r="I499" s="52"/>
      <c r="J499" s="79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</row>
    <row r="500" spans="1:34" ht="12.75" customHeight="1" x14ac:dyDescent="0.2">
      <c r="A500" s="12"/>
      <c r="B500" s="12"/>
      <c r="C500" s="12"/>
      <c r="D500" s="12"/>
      <c r="E500" s="12"/>
      <c r="F500" s="12"/>
      <c r="G500" s="12"/>
      <c r="H500" s="52"/>
      <c r="I500" s="52"/>
      <c r="J500" s="79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</row>
    <row r="501" spans="1:34" ht="12.75" customHeight="1" x14ac:dyDescent="0.2">
      <c r="A501" s="12"/>
      <c r="B501" s="12"/>
      <c r="C501" s="12"/>
      <c r="D501" s="12"/>
      <c r="E501" s="12"/>
      <c r="F501" s="12"/>
      <c r="G501" s="12"/>
      <c r="H501" s="52"/>
      <c r="I501" s="52"/>
      <c r="J501" s="79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</row>
    <row r="502" spans="1:34" ht="12.75" customHeight="1" x14ac:dyDescent="0.2">
      <c r="A502" s="12"/>
      <c r="B502" s="12"/>
      <c r="C502" s="12"/>
      <c r="D502" s="12"/>
      <c r="E502" s="12"/>
      <c r="F502" s="12"/>
      <c r="G502" s="12"/>
      <c r="H502" s="52"/>
      <c r="I502" s="52"/>
      <c r="J502" s="79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</row>
    <row r="503" spans="1:34" ht="12.75" customHeight="1" x14ac:dyDescent="0.2">
      <c r="A503" s="12"/>
      <c r="B503" s="12"/>
      <c r="C503" s="12"/>
      <c r="D503" s="12"/>
      <c r="E503" s="12"/>
      <c r="F503" s="12"/>
      <c r="G503" s="12"/>
      <c r="H503" s="52"/>
      <c r="I503" s="52"/>
      <c r="J503" s="79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</row>
    <row r="504" spans="1:34" ht="12.75" customHeight="1" x14ac:dyDescent="0.2">
      <c r="A504" s="12"/>
      <c r="B504" s="12"/>
      <c r="C504" s="12"/>
      <c r="D504" s="12"/>
      <c r="E504" s="12"/>
      <c r="F504" s="12"/>
      <c r="G504" s="12"/>
      <c r="H504" s="52"/>
      <c r="I504" s="52"/>
      <c r="J504" s="79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</row>
    <row r="505" spans="1:34" ht="12.75" customHeight="1" x14ac:dyDescent="0.2">
      <c r="A505" s="12"/>
      <c r="B505" s="12"/>
      <c r="C505" s="12"/>
      <c r="D505" s="12"/>
      <c r="E505" s="12"/>
      <c r="F505" s="12"/>
      <c r="G505" s="12"/>
      <c r="H505" s="52"/>
      <c r="I505" s="52"/>
      <c r="J505" s="79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</row>
    <row r="506" spans="1:34" ht="12.75" customHeight="1" x14ac:dyDescent="0.2">
      <c r="A506" s="12"/>
      <c r="B506" s="12"/>
      <c r="C506" s="12"/>
      <c r="D506" s="12"/>
      <c r="E506" s="12"/>
      <c r="F506" s="12"/>
      <c r="G506" s="12"/>
      <c r="H506" s="52"/>
      <c r="I506" s="52"/>
      <c r="J506" s="79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</row>
    <row r="507" spans="1:34" ht="12.75" customHeight="1" x14ac:dyDescent="0.2">
      <c r="A507" s="12"/>
      <c r="B507" s="12"/>
      <c r="C507" s="12"/>
      <c r="D507" s="12"/>
      <c r="E507" s="12"/>
      <c r="F507" s="12"/>
      <c r="G507" s="12"/>
      <c r="H507" s="52"/>
      <c r="I507" s="52"/>
      <c r="J507" s="79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</row>
    <row r="508" spans="1:34" ht="12.75" customHeight="1" x14ac:dyDescent="0.2">
      <c r="A508" s="12"/>
      <c r="B508" s="12"/>
      <c r="C508" s="12"/>
      <c r="D508" s="12"/>
      <c r="E508" s="12"/>
      <c r="F508" s="12"/>
      <c r="G508" s="12"/>
      <c r="H508" s="52"/>
      <c r="I508" s="52"/>
      <c r="J508" s="79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</row>
    <row r="509" spans="1:34" ht="12.75" customHeight="1" x14ac:dyDescent="0.2">
      <c r="A509" s="12"/>
      <c r="B509" s="12"/>
      <c r="C509" s="12"/>
      <c r="D509" s="12"/>
      <c r="E509" s="12"/>
      <c r="F509" s="12"/>
      <c r="G509" s="12"/>
      <c r="H509" s="52"/>
      <c r="I509" s="52"/>
      <c r="J509" s="79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</row>
    <row r="510" spans="1:34" ht="12.75" customHeight="1" x14ac:dyDescent="0.2">
      <c r="A510" s="12"/>
      <c r="B510" s="12"/>
      <c r="C510" s="12"/>
      <c r="D510" s="12"/>
      <c r="E510" s="12"/>
      <c r="F510" s="12"/>
      <c r="G510" s="12"/>
      <c r="H510" s="52"/>
      <c r="I510" s="52"/>
      <c r="J510" s="79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</row>
    <row r="511" spans="1:34" ht="12.75" customHeight="1" x14ac:dyDescent="0.2">
      <c r="A511" s="12"/>
      <c r="B511" s="12"/>
      <c r="C511" s="12"/>
      <c r="D511" s="12"/>
      <c r="E511" s="12"/>
      <c r="F511" s="12"/>
      <c r="G511" s="12"/>
      <c r="H511" s="52"/>
      <c r="I511" s="52"/>
      <c r="J511" s="79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</row>
    <row r="512" spans="1:34" ht="12.75" customHeight="1" x14ac:dyDescent="0.2">
      <c r="A512" s="12"/>
      <c r="B512" s="12"/>
      <c r="C512" s="12"/>
      <c r="D512" s="12"/>
      <c r="E512" s="12"/>
      <c r="F512" s="12"/>
      <c r="G512" s="12"/>
      <c r="H512" s="52"/>
      <c r="I512" s="52"/>
      <c r="J512" s="79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</row>
    <row r="513" spans="1:34" ht="12.75" customHeight="1" x14ac:dyDescent="0.2">
      <c r="A513" s="12"/>
      <c r="B513" s="12"/>
      <c r="C513" s="12"/>
      <c r="D513" s="12"/>
      <c r="E513" s="12"/>
      <c r="F513" s="12"/>
      <c r="G513" s="12"/>
      <c r="H513" s="52"/>
      <c r="I513" s="52"/>
      <c r="J513" s="79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</row>
    <row r="514" spans="1:34" ht="12.75" customHeight="1" x14ac:dyDescent="0.2">
      <c r="A514" s="12"/>
      <c r="B514" s="12"/>
      <c r="C514" s="12"/>
      <c r="D514" s="12"/>
      <c r="E514" s="12"/>
      <c r="F514" s="12"/>
      <c r="G514" s="12"/>
      <c r="H514" s="52"/>
      <c r="I514" s="52"/>
      <c r="J514" s="79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</row>
    <row r="515" spans="1:34" ht="12.75" customHeight="1" x14ac:dyDescent="0.2">
      <c r="A515" s="12"/>
      <c r="B515" s="12"/>
      <c r="C515" s="12"/>
      <c r="D515" s="12"/>
      <c r="E515" s="12"/>
      <c r="F515" s="12"/>
      <c r="G515" s="12"/>
      <c r="H515" s="52"/>
      <c r="I515" s="52"/>
      <c r="J515" s="79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</row>
    <row r="516" spans="1:34" ht="12.75" customHeight="1" x14ac:dyDescent="0.2">
      <c r="A516" s="12"/>
      <c r="B516" s="12"/>
      <c r="C516" s="12"/>
      <c r="D516" s="12"/>
      <c r="E516" s="12"/>
      <c r="F516" s="12"/>
      <c r="G516" s="12"/>
      <c r="H516" s="52"/>
      <c r="I516" s="52"/>
      <c r="J516" s="79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</row>
    <row r="517" spans="1:34" ht="12.75" customHeight="1" x14ac:dyDescent="0.2">
      <c r="A517" s="12"/>
      <c r="B517" s="12"/>
      <c r="C517" s="12"/>
      <c r="D517" s="12"/>
      <c r="E517" s="12"/>
      <c r="F517" s="12"/>
      <c r="G517" s="12"/>
      <c r="H517" s="52"/>
      <c r="I517" s="52"/>
      <c r="J517" s="79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</row>
    <row r="518" spans="1:34" ht="12.75" customHeight="1" x14ac:dyDescent="0.2">
      <c r="A518" s="12"/>
      <c r="B518" s="12"/>
      <c r="C518" s="12"/>
      <c r="D518" s="12"/>
      <c r="E518" s="12"/>
      <c r="F518" s="12"/>
      <c r="G518" s="12"/>
      <c r="H518" s="52"/>
      <c r="I518" s="52"/>
      <c r="J518" s="79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</row>
    <row r="519" spans="1:34" ht="12.75" customHeight="1" x14ac:dyDescent="0.2">
      <c r="A519" s="12"/>
      <c r="B519" s="12"/>
      <c r="C519" s="12"/>
      <c r="D519" s="12"/>
      <c r="E519" s="12"/>
      <c r="F519" s="12"/>
      <c r="G519" s="12"/>
      <c r="H519" s="52"/>
      <c r="I519" s="52"/>
      <c r="J519" s="79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</row>
    <row r="520" spans="1:34" ht="12.75" customHeight="1" x14ac:dyDescent="0.2">
      <c r="A520" s="12"/>
      <c r="B520" s="12"/>
      <c r="C520" s="12"/>
      <c r="D520" s="12"/>
      <c r="E520" s="12"/>
      <c r="F520" s="12"/>
      <c r="G520" s="12"/>
      <c r="H520" s="52"/>
      <c r="I520" s="52"/>
      <c r="J520" s="79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</row>
    <row r="521" spans="1:34" ht="12.75" customHeight="1" x14ac:dyDescent="0.2">
      <c r="A521" s="12"/>
      <c r="B521" s="12"/>
      <c r="C521" s="12"/>
      <c r="D521" s="12"/>
      <c r="E521" s="12"/>
      <c r="F521" s="12"/>
      <c r="G521" s="12"/>
      <c r="H521" s="52"/>
      <c r="I521" s="52"/>
      <c r="J521" s="79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</row>
    <row r="522" spans="1:34" ht="12.75" customHeight="1" x14ac:dyDescent="0.2">
      <c r="A522" s="12"/>
      <c r="B522" s="12"/>
      <c r="C522" s="12"/>
      <c r="D522" s="12"/>
      <c r="E522" s="12"/>
      <c r="F522" s="12"/>
      <c r="G522" s="12"/>
      <c r="H522" s="52"/>
      <c r="I522" s="52"/>
      <c r="J522" s="79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</row>
    <row r="523" spans="1:34" ht="12.75" customHeight="1" x14ac:dyDescent="0.2">
      <c r="A523" s="12"/>
      <c r="B523" s="12"/>
      <c r="C523" s="12"/>
      <c r="D523" s="12"/>
      <c r="E523" s="12"/>
      <c r="F523" s="12"/>
      <c r="G523" s="12"/>
      <c r="H523" s="52"/>
      <c r="I523" s="52"/>
      <c r="J523" s="79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</row>
    <row r="524" spans="1:34" ht="12.75" customHeight="1" x14ac:dyDescent="0.2">
      <c r="A524" s="12"/>
      <c r="B524" s="12"/>
      <c r="C524" s="12"/>
      <c r="D524" s="12"/>
      <c r="E524" s="12"/>
      <c r="F524" s="12"/>
      <c r="G524" s="12"/>
      <c r="H524" s="52"/>
      <c r="I524" s="52"/>
      <c r="J524" s="79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</row>
    <row r="525" spans="1:34" ht="12.75" customHeight="1" x14ac:dyDescent="0.2">
      <c r="A525" s="12"/>
      <c r="B525" s="12"/>
      <c r="C525" s="12"/>
      <c r="D525" s="12"/>
      <c r="E525" s="12"/>
      <c r="F525" s="12"/>
      <c r="G525" s="12"/>
      <c r="H525" s="52"/>
      <c r="I525" s="52"/>
      <c r="J525" s="79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</row>
    <row r="526" spans="1:34" ht="12.75" customHeight="1" x14ac:dyDescent="0.2">
      <c r="A526" s="12"/>
      <c r="B526" s="12"/>
      <c r="C526" s="12"/>
      <c r="D526" s="12"/>
      <c r="E526" s="12"/>
      <c r="F526" s="12"/>
      <c r="G526" s="12"/>
      <c r="H526" s="52"/>
      <c r="I526" s="52"/>
      <c r="J526" s="79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</row>
    <row r="527" spans="1:34" ht="12.75" customHeight="1" x14ac:dyDescent="0.2">
      <c r="A527" s="12"/>
      <c r="B527" s="12"/>
      <c r="C527" s="12"/>
      <c r="D527" s="12"/>
      <c r="E527" s="12"/>
      <c r="F527" s="12"/>
      <c r="G527" s="12"/>
      <c r="H527" s="52"/>
      <c r="I527" s="52"/>
      <c r="J527" s="79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</row>
    <row r="528" spans="1:34" ht="12.75" customHeight="1" x14ac:dyDescent="0.2">
      <c r="A528" s="12"/>
      <c r="B528" s="12"/>
      <c r="C528" s="12"/>
      <c r="D528" s="12"/>
      <c r="E528" s="12"/>
      <c r="F528" s="12"/>
      <c r="G528" s="12"/>
      <c r="H528" s="52"/>
      <c r="I528" s="52"/>
      <c r="J528" s="79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</row>
    <row r="529" spans="1:34" ht="12.75" customHeight="1" x14ac:dyDescent="0.2">
      <c r="A529" s="12"/>
      <c r="B529" s="12"/>
      <c r="C529" s="12"/>
      <c r="D529" s="12"/>
      <c r="E529" s="12"/>
      <c r="F529" s="12"/>
      <c r="G529" s="12"/>
      <c r="H529" s="52"/>
      <c r="I529" s="52"/>
      <c r="J529" s="79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</row>
    <row r="530" spans="1:34" ht="12.75" customHeight="1" x14ac:dyDescent="0.2">
      <c r="A530" s="12"/>
      <c r="B530" s="12"/>
      <c r="C530" s="12"/>
      <c r="D530" s="12"/>
      <c r="E530" s="12"/>
      <c r="F530" s="12"/>
      <c r="G530" s="12"/>
      <c r="H530" s="52"/>
      <c r="I530" s="52"/>
      <c r="J530" s="79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</row>
    <row r="531" spans="1:34" ht="12.75" customHeight="1" x14ac:dyDescent="0.2">
      <c r="A531" s="12"/>
      <c r="B531" s="12"/>
      <c r="C531" s="12"/>
      <c r="D531" s="12"/>
      <c r="E531" s="12"/>
      <c r="F531" s="12"/>
      <c r="G531" s="12"/>
      <c r="H531" s="52"/>
      <c r="I531" s="52"/>
      <c r="J531" s="79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</row>
    <row r="532" spans="1:34" ht="12.75" customHeight="1" x14ac:dyDescent="0.2">
      <c r="A532" s="12"/>
      <c r="B532" s="12"/>
      <c r="C532" s="12"/>
      <c r="D532" s="12"/>
      <c r="E532" s="12"/>
      <c r="F532" s="12"/>
      <c r="G532" s="12"/>
      <c r="H532" s="52"/>
      <c r="I532" s="52"/>
      <c r="J532" s="79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</row>
    <row r="533" spans="1:34" ht="12.75" customHeight="1" x14ac:dyDescent="0.2">
      <c r="A533" s="12"/>
      <c r="B533" s="12"/>
      <c r="C533" s="12"/>
      <c r="D533" s="12"/>
      <c r="E533" s="12"/>
      <c r="F533" s="12"/>
      <c r="G533" s="12"/>
      <c r="H533" s="52"/>
      <c r="I533" s="52"/>
      <c r="J533" s="79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</row>
    <row r="534" spans="1:34" ht="12.75" customHeight="1" x14ac:dyDescent="0.2">
      <c r="A534" s="12"/>
      <c r="B534" s="12"/>
      <c r="C534" s="12"/>
      <c r="D534" s="12"/>
      <c r="E534" s="12"/>
      <c r="F534" s="12"/>
      <c r="G534" s="12"/>
      <c r="H534" s="52"/>
      <c r="I534" s="52"/>
      <c r="J534" s="79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</row>
    <row r="535" spans="1:34" ht="12.75" customHeight="1" x14ac:dyDescent="0.2">
      <c r="A535" s="12"/>
      <c r="B535" s="12"/>
      <c r="C535" s="12"/>
      <c r="D535" s="12"/>
      <c r="E535" s="12"/>
      <c r="F535" s="12"/>
      <c r="G535" s="12"/>
      <c r="H535" s="52"/>
      <c r="I535" s="52"/>
      <c r="J535" s="79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</row>
    <row r="536" spans="1:34" ht="12.75" customHeight="1" x14ac:dyDescent="0.2">
      <c r="A536" s="12"/>
      <c r="B536" s="12"/>
      <c r="C536" s="12"/>
      <c r="D536" s="12"/>
      <c r="E536" s="12"/>
      <c r="F536" s="12"/>
      <c r="G536" s="12"/>
      <c r="H536" s="52"/>
      <c r="I536" s="52"/>
      <c r="J536" s="79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</row>
    <row r="537" spans="1:34" ht="12.75" customHeight="1" x14ac:dyDescent="0.2">
      <c r="A537" s="12"/>
      <c r="B537" s="12"/>
      <c r="C537" s="12"/>
      <c r="D537" s="12"/>
      <c r="E537" s="12"/>
      <c r="F537" s="12"/>
      <c r="G537" s="12"/>
      <c r="H537" s="52"/>
      <c r="I537" s="52"/>
      <c r="J537" s="79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</row>
    <row r="538" spans="1:34" ht="12.75" customHeight="1" x14ac:dyDescent="0.2">
      <c r="A538" s="12"/>
      <c r="B538" s="12"/>
      <c r="C538" s="12"/>
      <c r="D538" s="12"/>
      <c r="E538" s="12"/>
      <c r="F538" s="12"/>
      <c r="G538" s="12"/>
      <c r="H538" s="52"/>
      <c r="I538" s="52"/>
      <c r="J538" s="79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</row>
    <row r="539" spans="1:34" ht="12.75" customHeight="1" x14ac:dyDescent="0.2">
      <c r="A539" s="12"/>
      <c r="B539" s="12"/>
      <c r="C539" s="12"/>
      <c r="D539" s="12"/>
      <c r="E539" s="12"/>
      <c r="F539" s="12"/>
      <c r="G539" s="12"/>
      <c r="H539" s="52"/>
      <c r="I539" s="52"/>
      <c r="J539" s="79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</row>
    <row r="540" spans="1:34" ht="12.75" customHeight="1" x14ac:dyDescent="0.2">
      <c r="A540" s="12"/>
      <c r="B540" s="12"/>
      <c r="C540" s="12"/>
      <c r="D540" s="12"/>
      <c r="E540" s="12"/>
      <c r="F540" s="12"/>
      <c r="G540" s="12"/>
      <c r="H540" s="52"/>
      <c r="I540" s="52"/>
      <c r="J540" s="79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</row>
    <row r="541" spans="1:34" ht="12.75" customHeight="1" x14ac:dyDescent="0.2">
      <c r="A541" s="12"/>
      <c r="B541" s="12"/>
      <c r="C541" s="12"/>
      <c r="D541" s="12"/>
      <c r="E541" s="12"/>
      <c r="F541" s="12"/>
      <c r="G541" s="12"/>
      <c r="H541" s="52"/>
      <c r="I541" s="52"/>
      <c r="J541" s="79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</row>
    <row r="542" spans="1:34" ht="12.75" customHeight="1" x14ac:dyDescent="0.2">
      <c r="A542" s="12"/>
      <c r="B542" s="12"/>
      <c r="C542" s="12"/>
      <c r="D542" s="12"/>
      <c r="E542" s="12"/>
      <c r="F542" s="12"/>
      <c r="G542" s="12"/>
      <c r="H542" s="52"/>
      <c r="I542" s="52"/>
      <c r="J542" s="79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</row>
    <row r="543" spans="1:34" ht="12.75" customHeight="1" x14ac:dyDescent="0.2">
      <c r="A543" s="12"/>
      <c r="B543" s="12"/>
      <c r="C543" s="12"/>
      <c r="D543" s="12"/>
      <c r="E543" s="12"/>
      <c r="F543" s="12"/>
      <c r="G543" s="12"/>
      <c r="H543" s="52"/>
      <c r="I543" s="52"/>
      <c r="J543" s="79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</row>
    <row r="544" spans="1:34" ht="12.75" customHeight="1" x14ac:dyDescent="0.2">
      <c r="A544" s="12"/>
      <c r="B544" s="12"/>
      <c r="C544" s="12"/>
      <c r="D544" s="12"/>
      <c r="E544" s="12"/>
      <c r="F544" s="12"/>
      <c r="G544" s="12"/>
      <c r="H544" s="52"/>
      <c r="I544" s="52"/>
      <c r="J544" s="79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</row>
    <row r="545" spans="1:34" ht="12.75" customHeight="1" x14ac:dyDescent="0.2">
      <c r="A545" s="12"/>
      <c r="B545" s="12"/>
      <c r="C545" s="12"/>
      <c r="D545" s="12"/>
      <c r="E545" s="12"/>
      <c r="F545" s="12"/>
      <c r="G545" s="12"/>
      <c r="H545" s="52"/>
      <c r="I545" s="52"/>
      <c r="J545" s="79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</row>
    <row r="546" spans="1:34" ht="12.75" customHeight="1" x14ac:dyDescent="0.2">
      <c r="A546" s="12"/>
      <c r="B546" s="12"/>
      <c r="C546" s="12"/>
      <c r="D546" s="12"/>
      <c r="E546" s="12"/>
      <c r="F546" s="12"/>
      <c r="G546" s="12"/>
      <c r="H546" s="52"/>
      <c r="I546" s="52"/>
      <c r="J546" s="79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</row>
    <row r="547" spans="1:34" ht="12.75" customHeight="1" x14ac:dyDescent="0.2">
      <c r="A547" s="12"/>
      <c r="B547" s="12"/>
      <c r="C547" s="12"/>
      <c r="D547" s="12"/>
      <c r="E547" s="12"/>
      <c r="F547" s="12"/>
      <c r="G547" s="12"/>
      <c r="H547" s="52"/>
      <c r="I547" s="52"/>
      <c r="J547" s="79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</row>
    <row r="548" spans="1:34" ht="12.75" customHeight="1" x14ac:dyDescent="0.2">
      <c r="A548" s="12"/>
      <c r="B548" s="12"/>
      <c r="C548" s="12"/>
      <c r="D548" s="12"/>
      <c r="E548" s="12"/>
      <c r="F548" s="12"/>
      <c r="G548" s="12"/>
      <c r="H548" s="52"/>
      <c r="I548" s="52"/>
      <c r="J548" s="79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</row>
    <row r="549" spans="1:34" ht="12.75" customHeight="1" x14ac:dyDescent="0.2">
      <c r="A549" s="12"/>
      <c r="B549" s="12"/>
      <c r="C549" s="12"/>
      <c r="D549" s="12"/>
      <c r="E549" s="12"/>
      <c r="F549" s="12"/>
      <c r="G549" s="12"/>
      <c r="H549" s="52"/>
      <c r="I549" s="52"/>
      <c r="J549" s="79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</row>
    <row r="550" spans="1:34" ht="12.75" customHeight="1" x14ac:dyDescent="0.2">
      <c r="A550" s="12"/>
      <c r="B550" s="12"/>
      <c r="C550" s="12"/>
      <c r="D550" s="12"/>
      <c r="E550" s="12"/>
      <c r="F550" s="12"/>
      <c r="G550" s="12"/>
      <c r="H550" s="52"/>
      <c r="I550" s="52"/>
      <c r="J550" s="79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</row>
    <row r="551" spans="1:34" ht="12.75" customHeight="1" x14ac:dyDescent="0.2">
      <c r="A551" s="12"/>
      <c r="B551" s="12"/>
      <c r="C551" s="12"/>
      <c r="D551" s="12"/>
      <c r="E551" s="12"/>
      <c r="F551" s="12"/>
      <c r="G551" s="12"/>
      <c r="H551" s="52"/>
      <c r="I551" s="52"/>
      <c r="J551" s="79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</row>
    <row r="552" spans="1:34" ht="12.75" customHeight="1" x14ac:dyDescent="0.2">
      <c r="A552" s="12"/>
      <c r="B552" s="12"/>
      <c r="C552" s="12"/>
      <c r="D552" s="12"/>
      <c r="E552" s="12"/>
      <c r="F552" s="12"/>
      <c r="G552" s="12"/>
      <c r="H552" s="52"/>
      <c r="I552" s="52"/>
      <c r="J552" s="79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</row>
    <row r="553" spans="1:34" ht="12.75" customHeight="1" x14ac:dyDescent="0.2">
      <c r="A553" s="12"/>
      <c r="B553" s="12"/>
      <c r="C553" s="12"/>
      <c r="D553" s="12"/>
      <c r="E553" s="12"/>
      <c r="F553" s="12"/>
      <c r="G553" s="12"/>
      <c r="H553" s="52"/>
      <c r="I553" s="52"/>
      <c r="J553" s="79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</row>
    <row r="554" spans="1:34" ht="12.75" customHeight="1" x14ac:dyDescent="0.2">
      <c r="A554" s="12"/>
      <c r="B554" s="12"/>
      <c r="C554" s="12"/>
      <c r="D554" s="12"/>
      <c r="E554" s="12"/>
      <c r="F554" s="12"/>
      <c r="G554" s="12"/>
      <c r="H554" s="52"/>
      <c r="I554" s="52"/>
      <c r="J554" s="79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</row>
    <row r="555" spans="1:34" ht="12.75" customHeight="1" x14ac:dyDescent="0.2">
      <c r="A555" s="12"/>
      <c r="B555" s="12"/>
      <c r="C555" s="12"/>
      <c r="D555" s="12"/>
      <c r="E555" s="12"/>
      <c r="F555" s="12"/>
      <c r="G555" s="12"/>
      <c r="H555" s="52"/>
      <c r="I555" s="52"/>
      <c r="J555" s="79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</row>
    <row r="556" spans="1:34" ht="12.75" customHeight="1" x14ac:dyDescent="0.2">
      <c r="A556" s="12"/>
      <c r="B556" s="12"/>
      <c r="C556" s="12"/>
      <c r="D556" s="12"/>
      <c r="E556" s="12"/>
      <c r="F556" s="12"/>
      <c r="G556" s="12"/>
      <c r="H556" s="52"/>
      <c r="I556" s="52"/>
      <c r="J556" s="79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</row>
    <row r="557" spans="1:34" ht="12.75" customHeight="1" x14ac:dyDescent="0.2">
      <c r="A557" s="12"/>
      <c r="B557" s="12"/>
      <c r="C557" s="12"/>
      <c r="D557" s="12"/>
      <c r="E557" s="12"/>
      <c r="F557" s="12"/>
      <c r="G557" s="12"/>
      <c r="H557" s="52"/>
      <c r="I557" s="52"/>
      <c r="J557" s="79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</row>
    <row r="558" spans="1:34" ht="12.75" customHeight="1" x14ac:dyDescent="0.2">
      <c r="A558" s="12"/>
      <c r="B558" s="12"/>
      <c r="C558" s="12"/>
      <c r="D558" s="12"/>
      <c r="E558" s="12"/>
      <c r="F558" s="12"/>
      <c r="G558" s="12"/>
      <c r="H558" s="52"/>
      <c r="I558" s="52"/>
      <c r="J558" s="79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</row>
    <row r="559" spans="1:34" ht="12.75" customHeight="1" x14ac:dyDescent="0.2">
      <c r="A559" s="12"/>
      <c r="B559" s="12"/>
      <c r="C559" s="12"/>
      <c r="D559" s="12"/>
      <c r="E559" s="12"/>
      <c r="F559" s="12"/>
      <c r="G559" s="12"/>
      <c r="H559" s="52"/>
      <c r="I559" s="52"/>
      <c r="J559" s="79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</row>
    <row r="560" spans="1:34" ht="12.75" customHeight="1" x14ac:dyDescent="0.2">
      <c r="A560" s="12"/>
      <c r="B560" s="12"/>
      <c r="C560" s="12"/>
      <c r="D560" s="12"/>
      <c r="E560" s="12"/>
      <c r="F560" s="12"/>
      <c r="G560" s="12"/>
      <c r="H560" s="52"/>
      <c r="I560" s="52"/>
      <c r="J560" s="79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</row>
    <row r="561" spans="1:34" ht="12.75" customHeight="1" x14ac:dyDescent="0.2">
      <c r="A561" s="12"/>
      <c r="B561" s="12"/>
      <c r="C561" s="12"/>
      <c r="D561" s="12"/>
      <c r="E561" s="12"/>
      <c r="F561" s="12"/>
      <c r="G561" s="12"/>
      <c r="H561" s="52"/>
      <c r="I561" s="52"/>
      <c r="J561" s="79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</row>
    <row r="562" spans="1:34" ht="12.75" customHeight="1" x14ac:dyDescent="0.2">
      <c r="A562" s="12"/>
      <c r="B562" s="12"/>
      <c r="C562" s="12"/>
      <c r="D562" s="12"/>
      <c r="E562" s="12"/>
      <c r="F562" s="12"/>
      <c r="G562" s="12"/>
      <c r="H562" s="52"/>
      <c r="I562" s="52"/>
      <c r="J562" s="79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</row>
    <row r="563" spans="1:34" ht="12.75" customHeight="1" x14ac:dyDescent="0.2">
      <c r="A563" s="12"/>
      <c r="B563" s="12"/>
      <c r="C563" s="12"/>
      <c r="D563" s="12"/>
      <c r="E563" s="12"/>
      <c r="F563" s="12"/>
      <c r="G563" s="12"/>
      <c r="H563" s="52"/>
      <c r="I563" s="52"/>
      <c r="J563" s="79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</row>
    <row r="564" spans="1:34" ht="12.75" customHeight="1" x14ac:dyDescent="0.2">
      <c r="A564" s="12"/>
      <c r="B564" s="12"/>
      <c r="C564" s="12"/>
      <c r="D564" s="12"/>
      <c r="E564" s="12"/>
      <c r="F564" s="12"/>
      <c r="G564" s="12"/>
      <c r="H564" s="52"/>
      <c r="I564" s="52"/>
      <c r="J564" s="79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</row>
    <row r="565" spans="1:34" ht="12.75" customHeight="1" x14ac:dyDescent="0.2">
      <c r="A565" s="12"/>
      <c r="B565" s="12"/>
      <c r="C565" s="12"/>
      <c r="D565" s="12"/>
      <c r="E565" s="12"/>
      <c r="F565" s="12"/>
      <c r="G565" s="12"/>
      <c r="H565" s="52"/>
      <c r="I565" s="52"/>
      <c r="J565" s="79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</row>
    <row r="566" spans="1:34" ht="12.75" customHeight="1" x14ac:dyDescent="0.2">
      <c r="A566" s="12"/>
      <c r="B566" s="12"/>
      <c r="C566" s="12"/>
      <c r="D566" s="12"/>
      <c r="E566" s="12"/>
      <c r="F566" s="12"/>
      <c r="G566" s="12"/>
      <c r="H566" s="52"/>
      <c r="I566" s="52"/>
      <c r="J566" s="79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</row>
    <row r="567" spans="1:34" ht="12.75" customHeight="1" x14ac:dyDescent="0.2">
      <c r="A567" s="12"/>
      <c r="B567" s="12"/>
      <c r="C567" s="12"/>
      <c r="D567" s="12"/>
      <c r="E567" s="12"/>
      <c r="F567" s="12"/>
      <c r="G567" s="12"/>
      <c r="H567" s="52"/>
      <c r="I567" s="52"/>
      <c r="J567" s="79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</row>
    <row r="568" spans="1:34" ht="12.75" customHeight="1" x14ac:dyDescent="0.2">
      <c r="A568" s="12"/>
      <c r="B568" s="12"/>
      <c r="C568" s="12"/>
      <c r="D568" s="12"/>
      <c r="E568" s="12"/>
      <c r="F568" s="12"/>
      <c r="G568" s="12"/>
      <c r="H568" s="52"/>
      <c r="I568" s="52"/>
      <c r="J568" s="79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</row>
    <row r="569" spans="1:34" ht="12.75" customHeight="1" x14ac:dyDescent="0.2">
      <c r="A569" s="12"/>
      <c r="B569" s="12"/>
      <c r="C569" s="12"/>
      <c r="D569" s="12"/>
      <c r="E569" s="12"/>
      <c r="F569" s="12"/>
      <c r="G569" s="12"/>
      <c r="H569" s="52"/>
      <c r="I569" s="52"/>
      <c r="J569" s="79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</row>
    <row r="570" spans="1:34" ht="12.75" customHeight="1" x14ac:dyDescent="0.2">
      <c r="A570" s="12"/>
      <c r="B570" s="12"/>
      <c r="C570" s="12"/>
      <c r="D570" s="12"/>
      <c r="E570" s="12"/>
      <c r="F570" s="12"/>
      <c r="G570" s="12"/>
      <c r="H570" s="52"/>
      <c r="I570" s="52"/>
      <c r="J570" s="79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</row>
    <row r="571" spans="1:34" ht="12.75" customHeight="1" x14ac:dyDescent="0.2">
      <c r="A571" s="12"/>
      <c r="B571" s="12"/>
      <c r="C571" s="12"/>
      <c r="D571" s="12"/>
      <c r="E571" s="12"/>
      <c r="F571" s="12"/>
      <c r="G571" s="12"/>
      <c r="H571" s="52"/>
      <c r="I571" s="52"/>
      <c r="J571" s="79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</row>
    <row r="572" spans="1:34" ht="12.75" customHeight="1" x14ac:dyDescent="0.2">
      <c r="A572" s="12"/>
      <c r="B572" s="12"/>
      <c r="C572" s="12"/>
      <c r="D572" s="12"/>
      <c r="E572" s="12"/>
      <c r="F572" s="12"/>
      <c r="G572" s="12"/>
      <c r="H572" s="52"/>
      <c r="I572" s="52"/>
      <c r="J572" s="79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</row>
    <row r="573" spans="1:34" ht="12.75" customHeight="1" x14ac:dyDescent="0.2">
      <c r="A573" s="12"/>
      <c r="B573" s="12"/>
      <c r="C573" s="12"/>
      <c r="D573" s="12"/>
      <c r="E573" s="12"/>
      <c r="F573" s="12"/>
      <c r="G573" s="12"/>
      <c r="H573" s="52"/>
      <c r="I573" s="52"/>
      <c r="J573" s="79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</row>
    <row r="574" spans="1:34" ht="12.75" customHeight="1" x14ac:dyDescent="0.2">
      <c r="A574" s="12"/>
      <c r="B574" s="12"/>
      <c r="C574" s="12"/>
      <c r="D574" s="12"/>
      <c r="E574" s="12"/>
      <c r="F574" s="12"/>
      <c r="G574" s="12"/>
      <c r="H574" s="52"/>
      <c r="I574" s="52"/>
      <c r="J574" s="79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</row>
    <row r="575" spans="1:34" ht="12.75" customHeight="1" x14ac:dyDescent="0.2">
      <c r="A575" s="12"/>
      <c r="B575" s="12"/>
      <c r="C575" s="12"/>
      <c r="D575" s="12"/>
      <c r="E575" s="12"/>
      <c r="F575" s="12"/>
      <c r="G575" s="12"/>
      <c r="H575" s="52"/>
      <c r="I575" s="52"/>
      <c r="J575" s="79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</row>
    <row r="576" spans="1:34" ht="12.75" customHeight="1" x14ac:dyDescent="0.2">
      <c r="A576" s="12"/>
      <c r="B576" s="12"/>
      <c r="C576" s="12"/>
      <c r="D576" s="12"/>
      <c r="E576" s="12"/>
      <c r="F576" s="12"/>
      <c r="G576" s="12"/>
      <c r="H576" s="52"/>
      <c r="I576" s="52"/>
      <c r="J576" s="79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</row>
    <row r="577" spans="1:34" ht="12.75" customHeight="1" x14ac:dyDescent="0.2">
      <c r="A577" s="12"/>
      <c r="B577" s="12"/>
      <c r="C577" s="12"/>
      <c r="D577" s="12"/>
      <c r="E577" s="12"/>
      <c r="F577" s="12"/>
      <c r="G577" s="12"/>
      <c r="H577" s="52"/>
      <c r="I577" s="52"/>
      <c r="J577" s="79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</row>
    <row r="578" spans="1:34" ht="12.75" customHeight="1" x14ac:dyDescent="0.2">
      <c r="A578" s="12"/>
      <c r="B578" s="12"/>
      <c r="C578" s="12"/>
      <c r="D578" s="12"/>
      <c r="E578" s="12"/>
      <c r="F578" s="12"/>
      <c r="G578" s="12"/>
      <c r="H578" s="52"/>
      <c r="I578" s="52"/>
      <c r="J578" s="79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</row>
    <row r="579" spans="1:34" ht="12.75" customHeight="1" x14ac:dyDescent="0.2">
      <c r="A579" s="12"/>
      <c r="B579" s="12"/>
      <c r="C579" s="12"/>
      <c r="D579" s="12"/>
      <c r="E579" s="12"/>
      <c r="F579" s="12"/>
      <c r="G579" s="12"/>
      <c r="H579" s="52"/>
      <c r="I579" s="52"/>
      <c r="J579" s="79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</row>
    <row r="580" spans="1:34" ht="12.75" customHeight="1" x14ac:dyDescent="0.2">
      <c r="A580" s="12"/>
      <c r="B580" s="12"/>
      <c r="C580" s="12"/>
      <c r="D580" s="12"/>
      <c r="E580" s="12"/>
      <c r="F580" s="12"/>
      <c r="G580" s="12"/>
      <c r="H580" s="52"/>
      <c r="I580" s="52"/>
      <c r="J580" s="79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</row>
    <row r="581" spans="1:34" ht="12.75" customHeight="1" x14ac:dyDescent="0.2">
      <c r="A581" s="12"/>
      <c r="B581" s="12"/>
      <c r="C581" s="12"/>
      <c r="D581" s="12"/>
      <c r="E581" s="12"/>
      <c r="F581" s="12"/>
      <c r="G581" s="12"/>
      <c r="H581" s="52"/>
      <c r="I581" s="52"/>
      <c r="J581" s="79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</row>
    <row r="582" spans="1:34" ht="12.75" customHeight="1" x14ac:dyDescent="0.2">
      <c r="A582" s="12"/>
      <c r="B582" s="12"/>
      <c r="C582" s="12"/>
      <c r="D582" s="12"/>
      <c r="E582" s="12"/>
      <c r="F582" s="12"/>
      <c r="G582" s="12"/>
      <c r="H582" s="52"/>
      <c r="I582" s="52"/>
      <c r="J582" s="79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</row>
    <row r="583" spans="1:34" ht="12.75" customHeight="1" x14ac:dyDescent="0.2">
      <c r="A583" s="12"/>
      <c r="B583" s="12"/>
      <c r="C583" s="12"/>
      <c r="D583" s="12"/>
      <c r="E583" s="12"/>
      <c r="F583" s="12"/>
      <c r="G583" s="12"/>
      <c r="H583" s="52"/>
      <c r="I583" s="52"/>
      <c r="J583" s="79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</row>
    <row r="584" spans="1:34" ht="12.75" customHeight="1" x14ac:dyDescent="0.2">
      <c r="A584" s="12"/>
      <c r="B584" s="12"/>
      <c r="C584" s="12"/>
      <c r="D584" s="12"/>
      <c r="E584" s="12"/>
      <c r="F584" s="12"/>
      <c r="G584" s="12"/>
      <c r="H584" s="52"/>
      <c r="I584" s="52"/>
      <c r="J584" s="79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</row>
    <row r="585" spans="1:34" ht="12.75" customHeight="1" x14ac:dyDescent="0.2">
      <c r="A585" s="12"/>
      <c r="B585" s="12"/>
      <c r="C585" s="12"/>
      <c r="D585" s="12"/>
      <c r="E585" s="12"/>
      <c r="F585" s="12"/>
      <c r="G585" s="12"/>
      <c r="H585" s="52"/>
      <c r="I585" s="52"/>
      <c r="J585" s="79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</row>
    <row r="586" spans="1:34" ht="12.75" customHeight="1" x14ac:dyDescent="0.2">
      <c r="A586" s="12"/>
      <c r="B586" s="12"/>
      <c r="C586" s="12"/>
      <c r="D586" s="12"/>
      <c r="E586" s="12"/>
      <c r="F586" s="12"/>
      <c r="G586" s="12"/>
      <c r="H586" s="52"/>
      <c r="I586" s="52"/>
      <c r="J586" s="79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</row>
    <row r="587" spans="1:34" ht="12.75" customHeight="1" x14ac:dyDescent="0.2">
      <c r="A587" s="12"/>
      <c r="B587" s="12"/>
      <c r="C587" s="12"/>
      <c r="D587" s="12"/>
      <c r="E587" s="12"/>
      <c r="F587" s="12"/>
      <c r="G587" s="12"/>
      <c r="H587" s="52"/>
      <c r="I587" s="52"/>
      <c r="J587" s="79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</row>
    <row r="588" spans="1:34" ht="12.75" customHeight="1" x14ac:dyDescent="0.2">
      <c r="A588" s="12"/>
      <c r="B588" s="12"/>
      <c r="C588" s="12"/>
      <c r="D588" s="12"/>
      <c r="E588" s="12"/>
      <c r="F588" s="12"/>
      <c r="G588" s="12"/>
      <c r="H588" s="52"/>
      <c r="I588" s="52"/>
      <c r="J588" s="79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</row>
    <row r="589" spans="1:34" ht="12.75" customHeight="1" x14ac:dyDescent="0.2">
      <c r="A589" s="12"/>
      <c r="B589" s="12"/>
      <c r="C589" s="12"/>
      <c r="D589" s="12"/>
      <c r="E589" s="12"/>
      <c r="F589" s="12"/>
      <c r="G589" s="12"/>
      <c r="H589" s="52"/>
      <c r="I589" s="52"/>
      <c r="J589" s="79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</row>
    <row r="590" spans="1:34" ht="12.75" customHeight="1" x14ac:dyDescent="0.2">
      <c r="A590" s="12"/>
      <c r="B590" s="12"/>
      <c r="C590" s="12"/>
      <c r="D590" s="12"/>
      <c r="E590" s="12"/>
      <c r="F590" s="12"/>
      <c r="G590" s="12"/>
      <c r="H590" s="52"/>
      <c r="I590" s="52"/>
      <c r="J590" s="79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</row>
    <row r="591" spans="1:34" ht="12.75" customHeight="1" x14ac:dyDescent="0.2">
      <c r="A591" s="12"/>
      <c r="B591" s="12"/>
      <c r="C591" s="12"/>
      <c r="D591" s="12"/>
      <c r="E591" s="12"/>
      <c r="F591" s="12"/>
      <c r="G591" s="12"/>
      <c r="H591" s="52"/>
      <c r="I591" s="52"/>
      <c r="J591" s="79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</row>
    <row r="592" spans="1:34" ht="12.75" customHeight="1" x14ac:dyDescent="0.2">
      <c r="A592" s="12"/>
      <c r="B592" s="12"/>
      <c r="C592" s="12"/>
      <c r="D592" s="12"/>
      <c r="E592" s="12"/>
      <c r="F592" s="12"/>
      <c r="G592" s="12"/>
      <c r="H592" s="52"/>
      <c r="I592" s="52"/>
      <c r="J592" s="79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</row>
    <row r="593" spans="1:34" ht="12.75" customHeight="1" x14ac:dyDescent="0.2">
      <c r="A593" s="12"/>
      <c r="B593" s="12"/>
      <c r="C593" s="12"/>
      <c r="D593" s="12"/>
      <c r="E593" s="12"/>
      <c r="F593" s="12"/>
      <c r="G593" s="12"/>
      <c r="H593" s="52"/>
      <c r="I593" s="52"/>
      <c r="J593" s="79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</row>
    <row r="594" spans="1:34" ht="12.75" customHeight="1" x14ac:dyDescent="0.2">
      <c r="A594" s="12"/>
      <c r="B594" s="12"/>
      <c r="C594" s="12"/>
      <c r="D594" s="12"/>
      <c r="E594" s="12"/>
      <c r="F594" s="12"/>
      <c r="G594" s="12"/>
      <c r="H594" s="52"/>
      <c r="I594" s="52"/>
      <c r="J594" s="79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</row>
    <row r="595" spans="1:34" ht="12.75" customHeight="1" x14ac:dyDescent="0.2">
      <c r="A595" s="12"/>
      <c r="B595" s="12"/>
      <c r="C595" s="12"/>
      <c r="D595" s="12"/>
      <c r="E595" s="12"/>
      <c r="F595" s="12"/>
      <c r="G595" s="12"/>
      <c r="H595" s="52"/>
      <c r="I595" s="52"/>
      <c r="J595" s="79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</row>
    <row r="596" spans="1:34" ht="12.75" customHeight="1" x14ac:dyDescent="0.2">
      <c r="A596" s="12"/>
      <c r="B596" s="12"/>
      <c r="C596" s="12"/>
      <c r="D596" s="12"/>
      <c r="E596" s="12"/>
      <c r="F596" s="12"/>
      <c r="G596" s="12"/>
      <c r="H596" s="52"/>
      <c r="I596" s="52"/>
      <c r="J596" s="79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</row>
    <row r="597" spans="1:34" ht="12.75" customHeight="1" x14ac:dyDescent="0.2">
      <c r="A597" s="12"/>
      <c r="B597" s="12"/>
      <c r="C597" s="12"/>
      <c r="D597" s="12"/>
      <c r="E597" s="12"/>
      <c r="F597" s="12"/>
      <c r="G597" s="12"/>
      <c r="H597" s="52"/>
      <c r="I597" s="52"/>
      <c r="J597" s="79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</row>
    <row r="598" spans="1:34" ht="12.75" customHeight="1" x14ac:dyDescent="0.2">
      <c r="A598" s="12"/>
      <c r="B598" s="12"/>
      <c r="C598" s="12"/>
      <c r="D598" s="12"/>
      <c r="E598" s="12"/>
      <c r="F598" s="12"/>
      <c r="G598" s="12"/>
      <c r="H598" s="52"/>
      <c r="I598" s="52"/>
      <c r="J598" s="79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</row>
    <row r="599" spans="1:34" ht="12.75" customHeight="1" x14ac:dyDescent="0.2">
      <c r="A599" s="12"/>
      <c r="B599" s="12"/>
      <c r="C599" s="12"/>
      <c r="D599" s="12"/>
      <c r="E599" s="12"/>
      <c r="F599" s="12"/>
      <c r="G599" s="12"/>
      <c r="H599" s="52"/>
      <c r="I599" s="52"/>
      <c r="J599" s="79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</row>
    <row r="600" spans="1:34" ht="12.75" customHeight="1" x14ac:dyDescent="0.2">
      <c r="A600" s="12"/>
      <c r="B600" s="12"/>
      <c r="C600" s="12"/>
      <c r="D600" s="12"/>
      <c r="E600" s="12"/>
      <c r="F600" s="12"/>
      <c r="G600" s="12"/>
      <c r="H600" s="52"/>
      <c r="I600" s="52"/>
      <c r="J600" s="79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</row>
    <row r="601" spans="1:34" ht="12.75" customHeight="1" x14ac:dyDescent="0.2">
      <c r="A601" s="12"/>
      <c r="B601" s="12"/>
      <c r="C601" s="12"/>
      <c r="D601" s="12"/>
      <c r="E601" s="12"/>
      <c r="F601" s="12"/>
      <c r="G601" s="12"/>
      <c r="H601" s="52"/>
      <c r="I601" s="52"/>
      <c r="J601" s="79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</row>
    <row r="602" spans="1:34" ht="12.75" customHeight="1" x14ac:dyDescent="0.2">
      <c r="A602" s="12"/>
      <c r="B602" s="12"/>
      <c r="C602" s="12"/>
      <c r="D602" s="12"/>
      <c r="E602" s="12"/>
      <c r="F602" s="12"/>
      <c r="G602" s="12"/>
      <c r="H602" s="52"/>
      <c r="I602" s="52"/>
      <c r="J602" s="79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</row>
    <row r="603" spans="1:34" ht="12.75" customHeight="1" x14ac:dyDescent="0.2">
      <c r="A603" s="12"/>
      <c r="B603" s="12"/>
      <c r="C603" s="12"/>
      <c r="D603" s="12"/>
      <c r="E603" s="12"/>
      <c r="F603" s="12"/>
      <c r="G603" s="12"/>
      <c r="H603" s="52"/>
      <c r="I603" s="52"/>
      <c r="J603" s="79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</row>
    <row r="604" spans="1:34" ht="12.75" customHeight="1" x14ac:dyDescent="0.2">
      <c r="A604" s="12"/>
      <c r="B604" s="12"/>
      <c r="C604" s="12"/>
      <c r="D604" s="12"/>
      <c r="E604" s="12"/>
      <c r="F604" s="12"/>
      <c r="G604" s="12"/>
      <c r="H604" s="52"/>
      <c r="I604" s="52"/>
      <c r="J604" s="79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</row>
    <row r="605" spans="1:34" ht="12.75" customHeight="1" x14ac:dyDescent="0.2">
      <c r="A605" s="12"/>
      <c r="B605" s="12"/>
      <c r="C605" s="12"/>
      <c r="D605" s="12"/>
      <c r="E605" s="12"/>
      <c r="F605" s="12"/>
      <c r="G605" s="12"/>
      <c r="H605" s="52"/>
      <c r="I605" s="52"/>
      <c r="J605" s="79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</row>
    <row r="606" spans="1:34" ht="12.75" customHeight="1" x14ac:dyDescent="0.2">
      <c r="A606" s="12"/>
      <c r="B606" s="12"/>
      <c r="C606" s="12"/>
      <c r="D606" s="12"/>
      <c r="E606" s="12"/>
      <c r="F606" s="12"/>
      <c r="G606" s="12"/>
      <c r="H606" s="52"/>
      <c r="I606" s="52"/>
      <c r="J606" s="79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</row>
    <row r="607" spans="1:34" ht="12.75" customHeight="1" x14ac:dyDescent="0.2">
      <c r="A607" s="12"/>
      <c r="B607" s="12"/>
      <c r="C607" s="12"/>
      <c r="D607" s="12"/>
      <c r="E607" s="12"/>
      <c r="F607" s="12"/>
      <c r="G607" s="12"/>
      <c r="H607" s="52"/>
      <c r="I607" s="52"/>
      <c r="J607" s="79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</row>
    <row r="608" spans="1:34" ht="12.75" customHeight="1" x14ac:dyDescent="0.2">
      <c r="A608" s="12"/>
      <c r="B608" s="12"/>
      <c r="C608" s="12"/>
      <c r="D608" s="12"/>
      <c r="E608" s="12"/>
      <c r="F608" s="12"/>
      <c r="G608" s="12"/>
      <c r="H608" s="52"/>
      <c r="I608" s="52"/>
      <c r="J608" s="79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</row>
    <row r="609" spans="1:34" ht="12.75" customHeight="1" x14ac:dyDescent="0.2">
      <c r="A609" s="12"/>
      <c r="B609" s="12"/>
      <c r="C609" s="12"/>
      <c r="D609" s="12"/>
      <c r="E609" s="12"/>
      <c r="F609" s="12"/>
      <c r="G609" s="12"/>
      <c r="H609" s="52"/>
      <c r="I609" s="52"/>
      <c r="J609" s="79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</row>
    <row r="610" spans="1:34" ht="12.75" customHeight="1" x14ac:dyDescent="0.2">
      <c r="A610" s="12"/>
      <c r="B610" s="12"/>
      <c r="C610" s="12"/>
      <c r="D610" s="12"/>
      <c r="E610" s="12"/>
      <c r="F610" s="12"/>
      <c r="G610" s="12"/>
      <c r="H610" s="52"/>
      <c r="I610" s="52"/>
      <c r="J610" s="79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</row>
    <row r="611" spans="1:34" ht="12.75" customHeight="1" x14ac:dyDescent="0.2">
      <c r="A611" s="12"/>
      <c r="B611" s="12"/>
      <c r="C611" s="12"/>
      <c r="D611" s="12"/>
      <c r="E611" s="12"/>
      <c r="F611" s="12"/>
      <c r="G611" s="12"/>
      <c r="H611" s="52"/>
      <c r="I611" s="52"/>
      <c r="J611" s="79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</row>
    <row r="612" spans="1:34" ht="12.75" customHeight="1" x14ac:dyDescent="0.2">
      <c r="A612" s="12"/>
      <c r="B612" s="12"/>
      <c r="C612" s="12"/>
      <c r="D612" s="12"/>
      <c r="E612" s="12"/>
      <c r="F612" s="12"/>
      <c r="G612" s="12"/>
      <c r="H612" s="52"/>
      <c r="I612" s="52"/>
      <c r="J612" s="79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</row>
    <row r="613" spans="1:34" ht="12.75" customHeight="1" x14ac:dyDescent="0.2">
      <c r="A613" s="12"/>
      <c r="B613" s="12"/>
      <c r="C613" s="12"/>
      <c r="D613" s="12"/>
      <c r="E613" s="12"/>
      <c r="F613" s="12"/>
      <c r="G613" s="12"/>
      <c r="H613" s="52"/>
      <c r="I613" s="52"/>
      <c r="J613" s="79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</row>
    <row r="614" spans="1:34" ht="12.75" customHeight="1" x14ac:dyDescent="0.2">
      <c r="A614" s="12"/>
      <c r="B614" s="12"/>
      <c r="C614" s="12"/>
      <c r="D614" s="12"/>
      <c r="E614" s="12"/>
      <c r="F614" s="12"/>
      <c r="G614" s="12"/>
      <c r="H614" s="52"/>
      <c r="I614" s="52"/>
      <c r="J614" s="79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</row>
    <row r="615" spans="1:34" ht="12.75" customHeight="1" x14ac:dyDescent="0.2">
      <c r="A615" s="12"/>
      <c r="B615" s="12"/>
      <c r="C615" s="12"/>
      <c r="D615" s="12"/>
      <c r="E615" s="12"/>
      <c r="F615" s="12"/>
      <c r="G615" s="12"/>
      <c r="H615" s="52"/>
      <c r="I615" s="52"/>
      <c r="J615" s="79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</row>
    <row r="616" spans="1:34" ht="12.75" customHeight="1" x14ac:dyDescent="0.2">
      <c r="A616" s="12"/>
      <c r="B616" s="12"/>
      <c r="C616" s="12"/>
      <c r="D616" s="12"/>
      <c r="E616" s="12"/>
      <c r="F616" s="12"/>
      <c r="G616" s="12"/>
      <c r="H616" s="52"/>
      <c r="I616" s="52"/>
      <c r="J616" s="79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</row>
    <row r="617" spans="1:34" ht="12.75" customHeight="1" x14ac:dyDescent="0.2">
      <c r="A617" s="12"/>
      <c r="B617" s="12"/>
      <c r="C617" s="12"/>
      <c r="D617" s="12"/>
      <c r="E617" s="12"/>
      <c r="F617" s="12"/>
      <c r="G617" s="12"/>
      <c r="H617" s="52"/>
      <c r="I617" s="52"/>
      <c r="J617" s="79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</row>
    <row r="618" spans="1:34" ht="12.75" customHeight="1" x14ac:dyDescent="0.2">
      <c r="A618" s="12"/>
      <c r="B618" s="12"/>
      <c r="C618" s="12"/>
      <c r="D618" s="12"/>
      <c r="E618" s="12"/>
      <c r="F618" s="12"/>
      <c r="G618" s="12"/>
      <c r="H618" s="52"/>
      <c r="I618" s="52"/>
      <c r="J618" s="79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</row>
    <row r="619" spans="1:34" ht="12.75" customHeight="1" x14ac:dyDescent="0.2">
      <c r="A619" s="12"/>
      <c r="B619" s="12"/>
      <c r="C619" s="12"/>
      <c r="D619" s="12"/>
      <c r="E619" s="12"/>
      <c r="F619" s="12"/>
      <c r="G619" s="12"/>
      <c r="H619" s="52"/>
      <c r="I619" s="52"/>
      <c r="J619" s="79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</row>
    <row r="620" spans="1:34" ht="12.75" customHeight="1" x14ac:dyDescent="0.2">
      <c r="A620" s="12"/>
      <c r="B620" s="12"/>
      <c r="C620" s="12"/>
      <c r="D620" s="12"/>
      <c r="E620" s="12"/>
      <c r="F620" s="12"/>
      <c r="G620" s="12"/>
      <c r="H620" s="52"/>
      <c r="I620" s="52"/>
      <c r="J620" s="79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</row>
    <row r="621" spans="1:34" ht="12.75" customHeight="1" x14ac:dyDescent="0.2">
      <c r="A621" s="12"/>
      <c r="B621" s="12"/>
      <c r="C621" s="12"/>
      <c r="D621" s="12"/>
      <c r="E621" s="12"/>
      <c r="F621" s="12"/>
      <c r="G621" s="12"/>
      <c r="H621" s="52"/>
      <c r="I621" s="52"/>
      <c r="J621" s="79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</row>
    <row r="622" spans="1:34" ht="12.75" customHeight="1" x14ac:dyDescent="0.2">
      <c r="A622" s="12"/>
      <c r="B622" s="12"/>
      <c r="C622" s="12"/>
      <c r="D622" s="12"/>
      <c r="E622" s="12"/>
      <c r="F622" s="12"/>
      <c r="G622" s="12"/>
      <c r="H622" s="52"/>
      <c r="I622" s="52"/>
      <c r="J622" s="79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</row>
    <row r="623" spans="1:34" ht="12.75" customHeight="1" x14ac:dyDescent="0.2">
      <c r="A623" s="12"/>
      <c r="B623" s="12"/>
      <c r="C623" s="12"/>
      <c r="D623" s="12"/>
      <c r="E623" s="12"/>
      <c r="F623" s="12"/>
      <c r="G623" s="12"/>
      <c r="H623" s="52"/>
      <c r="I623" s="52"/>
      <c r="J623" s="79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</row>
    <row r="624" spans="1:34" ht="12.75" customHeight="1" x14ac:dyDescent="0.2">
      <c r="A624" s="12"/>
      <c r="B624" s="12"/>
      <c r="C624" s="12"/>
      <c r="D624" s="12"/>
      <c r="E624" s="12"/>
      <c r="F624" s="12"/>
      <c r="G624" s="12"/>
      <c r="H624" s="52"/>
      <c r="I624" s="52"/>
      <c r="J624" s="79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</row>
    <row r="625" spans="1:34" ht="12.75" customHeight="1" x14ac:dyDescent="0.2">
      <c r="A625" s="12"/>
      <c r="B625" s="12"/>
      <c r="C625" s="12"/>
      <c r="D625" s="12"/>
      <c r="E625" s="12"/>
      <c r="F625" s="12"/>
      <c r="G625" s="12"/>
      <c r="H625" s="52"/>
      <c r="I625" s="52"/>
      <c r="J625" s="79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</row>
    <row r="626" spans="1:34" ht="12.75" customHeight="1" x14ac:dyDescent="0.2">
      <c r="A626" s="12"/>
      <c r="B626" s="12"/>
      <c r="C626" s="12"/>
      <c r="D626" s="12"/>
      <c r="E626" s="12"/>
      <c r="F626" s="12"/>
      <c r="G626" s="12"/>
      <c r="H626" s="52"/>
      <c r="I626" s="52"/>
      <c r="J626" s="79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</row>
    <row r="627" spans="1:34" ht="12.75" customHeight="1" x14ac:dyDescent="0.2">
      <c r="A627" s="12"/>
      <c r="B627" s="12"/>
      <c r="C627" s="12"/>
      <c r="D627" s="12"/>
      <c r="E627" s="12"/>
      <c r="F627" s="12"/>
      <c r="G627" s="12"/>
      <c r="H627" s="52"/>
      <c r="I627" s="52"/>
      <c r="J627" s="79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</row>
    <row r="628" spans="1:34" ht="12.75" customHeight="1" x14ac:dyDescent="0.2">
      <c r="A628" s="12"/>
      <c r="B628" s="12"/>
      <c r="C628" s="12"/>
      <c r="D628" s="12"/>
      <c r="E628" s="12"/>
      <c r="F628" s="12"/>
      <c r="G628" s="12"/>
      <c r="H628" s="52"/>
      <c r="I628" s="52"/>
      <c r="J628" s="79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</row>
    <row r="629" spans="1:34" ht="12.75" customHeight="1" x14ac:dyDescent="0.2">
      <c r="A629" s="12"/>
      <c r="B629" s="12"/>
      <c r="C629" s="12"/>
      <c r="D629" s="12"/>
      <c r="E629" s="12"/>
      <c r="F629" s="12"/>
      <c r="G629" s="12"/>
      <c r="H629" s="52"/>
      <c r="I629" s="52"/>
      <c r="J629" s="79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</row>
    <row r="630" spans="1:34" ht="12.75" customHeight="1" x14ac:dyDescent="0.2">
      <c r="A630" s="12"/>
      <c r="B630" s="12"/>
      <c r="C630" s="12"/>
      <c r="D630" s="12"/>
      <c r="E630" s="12"/>
      <c r="F630" s="12"/>
      <c r="G630" s="12"/>
      <c r="H630" s="52"/>
      <c r="I630" s="52"/>
      <c r="J630" s="79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</row>
    <row r="631" spans="1:34" ht="12.75" customHeight="1" x14ac:dyDescent="0.2">
      <c r="A631" s="12"/>
      <c r="B631" s="12"/>
      <c r="C631" s="12"/>
      <c r="D631" s="12"/>
      <c r="E631" s="12"/>
      <c r="F631" s="12"/>
      <c r="G631" s="12"/>
      <c r="H631" s="52"/>
      <c r="I631" s="52"/>
      <c r="J631" s="79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</row>
    <row r="632" spans="1:34" ht="12.75" customHeight="1" x14ac:dyDescent="0.2">
      <c r="A632" s="12"/>
      <c r="B632" s="12"/>
      <c r="C632" s="12"/>
      <c r="D632" s="12"/>
      <c r="E632" s="12"/>
      <c r="F632" s="12"/>
      <c r="G632" s="12"/>
      <c r="H632" s="52"/>
      <c r="I632" s="52"/>
      <c r="J632" s="79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</row>
    <row r="633" spans="1:34" ht="12.75" customHeight="1" x14ac:dyDescent="0.2">
      <c r="A633" s="12"/>
      <c r="B633" s="12"/>
      <c r="C633" s="12"/>
      <c r="D633" s="12"/>
      <c r="E633" s="12"/>
      <c r="F633" s="12"/>
      <c r="G633" s="12"/>
      <c r="H633" s="52"/>
      <c r="I633" s="52"/>
      <c r="J633" s="79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</row>
    <row r="634" spans="1:34" ht="12.75" customHeight="1" x14ac:dyDescent="0.2">
      <c r="A634" s="12"/>
      <c r="B634" s="12"/>
      <c r="C634" s="12"/>
      <c r="D634" s="12"/>
      <c r="E634" s="12"/>
      <c r="F634" s="12"/>
      <c r="G634" s="12"/>
      <c r="H634" s="52"/>
      <c r="I634" s="52"/>
      <c r="J634" s="79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</row>
    <row r="635" spans="1:34" ht="12.75" customHeight="1" x14ac:dyDescent="0.2">
      <c r="A635" s="12"/>
      <c r="B635" s="12"/>
      <c r="C635" s="12"/>
      <c r="D635" s="12"/>
      <c r="E635" s="12"/>
      <c r="F635" s="12"/>
      <c r="G635" s="12"/>
      <c r="H635" s="52"/>
      <c r="I635" s="52"/>
      <c r="J635" s="79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</row>
    <row r="636" spans="1:34" ht="12.75" customHeight="1" x14ac:dyDescent="0.2">
      <c r="A636" s="12"/>
      <c r="B636" s="12"/>
      <c r="C636" s="12"/>
      <c r="D636" s="12"/>
      <c r="E636" s="12"/>
      <c r="F636" s="12"/>
      <c r="G636" s="12"/>
      <c r="H636" s="52"/>
      <c r="I636" s="52"/>
      <c r="J636" s="79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</row>
    <row r="637" spans="1:34" ht="12.75" customHeight="1" x14ac:dyDescent="0.2">
      <c r="A637" s="12"/>
      <c r="B637" s="12"/>
      <c r="C637" s="12"/>
      <c r="D637" s="12"/>
      <c r="E637" s="12"/>
      <c r="F637" s="12"/>
      <c r="G637" s="12"/>
      <c r="H637" s="52"/>
      <c r="I637" s="52"/>
      <c r="J637" s="79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</row>
    <row r="638" spans="1:34" ht="12.75" customHeight="1" x14ac:dyDescent="0.2">
      <c r="A638" s="12"/>
      <c r="B638" s="12"/>
      <c r="C638" s="12"/>
      <c r="D638" s="12"/>
      <c r="E638" s="12"/>
      <c r="F638" s="12"/>
      <c r="G638" s="12"/>
      <c r="H638" s="52"/>
      <c r="I638" s="52"/>
      <c r="J638" s="79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</row>
    <row r="639" spans="1:34" ht="12.75" customHeight="1" x14ac:dyDescent="0.2">
      <c r="A639" s="12"/>
      <c r="B639" s="12"/>
      <c r="C639" s="12"/>
      <c r="D639" s="12"/>
      <c r="E639" s="12"/>
      <c r="F639" s="12"/>
      <c r="G639" s="12"/>
      <c r="H639" s="52"/>
      <c r="I639" s="52"/>
      <c r="J639" s="79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</row>
    <row r="640" spans="1:34" ht="12.75" customHeight="1" x14ac:dyDescent="0.2">
      <c r="A640" s="12"/>
      <c r="B640" s="12"/>
      <c r="C640" s="12"/>
      <c r="D640" s="12"/>
      <c r="E640" s="12"/>
      <c r="F640" s="12"/>
      <c r="G640" s="12"/>
      <c r="H640" s="52"/>
      <c r="I640" s="52"/>
      <c r="J640" s="79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</row>
    <row r="641" spans="1:34" ht="12.75" customHeight="1" x14ac:dyDescent="0.2">
      <c r="A641" s="12"/>
      <c r="B641" s="12"/>
      <c r="C641" s="12"/>
      <c r="D641" s="12"/>
      <c r="E641" s="12"/>
      <c r="F641" s="12"/>
      <c r="G641" s="12"/>
      <c r="H641" s="52"/>
      <c r="I641" s="52"/>
      <c r="J641" s="79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</row>
    <row r="642" spans="1:34" ht="12.75" customHeight="1" x14ac:dyDescent="0.2">
      <c r="A642" s="12"/>
      <c r="B642" s="12"/>
      <c r="C642" s="12"/>
      <c r="D642" s="12"/>
      <c r="E642" s="12"/>
      <c r="F642" s="12"/>
      <c r="G642" s="12"/>
      <c r="H642" s="52"/>
      <c r="I642" s="52"/>
      <c r="J642" s="79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</row>
    <row r="643" spans="1:34" ht="12.75" customHeight="1" x14ac:dyDescent="0.2">
      <c r="A643" s="12"/>
      <c r="B643" s="12"/>
      <c r="C643" s="12"/>
      <c r="D643" s="12"/>
      <c r="E643" s="12"/>
      <c r="F643" s="12"/>
      <c r="G643" s="12"/>
      <c r="H643" s="52"/>
      <c r="I643" s="52"/>
      <c r="J643" s="79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</row>
    <row r="644" spans="1:34" ht="12.75" customHeight="1" x14ac:dyDescent="0.2">
      <c r="A644" s="12"/>
      <c r="B644" s="12"/>
      <c r="C644" s="12"/>
      <c r="D644" s="12"/>
      <c r="E644" s="12"/>
      <c r="F644" s="12"/>
      <c r="G644" s="12"/>
      <c r="H644" s="52"/>
      <c r="I644" s="52"/>
      <c r="J644" s="79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</row>
    <row r="645" spans="1:34" ht="12.75" customHeight="1" x14ac:dyDescent="0.2">
      <c r="A645" s="12"/>
      <c r="B645" s="12"/>
      <c r="C645" s="12"/>
      <c r="D645" s="12"/>
      <c r="E645" s="12"/>
      <c r="F645" s="12"/>
      <c r="G645" s="12"/>
      <c r="H645" s="52"/>
      <c r="I645" s="52"/>
      <c r="J645" s="79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</row>
    <row r="646" spans="1:34" ht="12.75" customHeight="1" x14ac:dyDescent="0.2">
      <c r="A646" s="12"/>
      <c r="B646" s="12"/>
      <c r="C646" s="12"/>
      <c r="D646" s="12"/>
      <c r="E646" s="12"/>
      <c r="F646" s="12"/>
      <c r="G646" s="12"/>
      <c r="H646" s="52"/>
      <c r="I646" s="52"/>
      <c r="J646" s="79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</row>
    <row r="647" spans="1:34" ht="12.75" customHeight="1" x14ac:dyDescent="0.2">
      <c r="A647" s="12"/>
      <c r="B647" s="12"/>
      <c r="C647" s="12"/>
      <c r="D647" s="12"/>
      <c r="E647" s="12"/>
      <c r="F647" s="12"/>
      <c r="G647" s="12"/>
      <c r="H647" s="52"/>
      <c r="I647" s="52"/>
      <c r="J647" s="79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</row>
    <row r="648" spans="1:34" ht="12.75" customHeight="1" x14ac:dyDescent="0.2">
      <c r="A648" s="12"/>
      <c r="B648" s="12"/>
      <c r="C648" s="12"/>
      <c r="D648" s="12"/>
      <c r="E648" s="12"/>
      <c r="F648" s="12"/>
      <c r="G648" s="12"/>
      <c r="H648" s="52"/>
      <c r="I648" s="52"/>
      <c r="J648" s="79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</row>
    <row r="649" spans="1:34" ht="12.75" customHeight="1" x14ac:dyDescent="0.2">
      <c r="A649" s="12"/>
      <c r="B649" s="12"/>
      <c r="C649" s="12"/>
      <c r="D649" s="12"/>
      <c r="E649" s="12"/>
      <c r="F649" s="12"/>
      <c r="G649" s="12"/>
      <c r="H649" s="52"/>
      <c r="I649" s="52"/>
      <c r="J649" s="79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</row>
    <row r="650" spans="1:34" ht="12.75" customHeight="1" x14ac:dyDescent="0.2">
      <c r="A650" s="12"/>
      <c r="B650" s="12"/>
      <c r="C650" s="12"/>
      <c r="D650" s="12"/>
      <c r="E650" s="12"/>
      <c r="F650" s="12"/>
      <c r="G650" s="12"/>
      <c r="H650" s="52"/>
      <c r="I650" s="52"/>
      <c r="J650" s="79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</row>
    <row r="651" spans="1:34" ht="12.75" customHeight="1" x14ac:dyDescent="0.2">
      <c r="A651" s="12"/>
      <c r="B651" s="12"/>
      <c r="C651" s="12"/>
      <c r="D651" s="12"/>
      <c r="E651" s="12"/>
      <c r="F651" s="12"/>
      <c r="G651" s="12"/>
      <c r="H651" s="52"/>
      <c r="I651" s="52"/>
      <c r="J651" s="79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</row>
    <row r="652" spans="1:34" ht="12.75" customHeight="1" x14ac:dyDescent="0.2">
      <c r="A652" s="12"/>
      <c r="B652" s="12"/>
      <c r="C652" s="12"/>
      <c r="D652" s="12"/>
      <c r="E652" s="12"/>
      <c r="F652" s="12"/>
      <c r="G652" s="12"/>
      <c r="H652" s="52"/>
      <c r="I652" s="52"/>
      <c r="J652" s="79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</row>
    <row r="653" spans="1:34" ht="12.75" customHeight="1" x14ac:dyDescent="0.2">
      <c r="A653" s="12"/>
      <c r="B653" s="12"/>
      <c r="C653" s="12"/>
      <c r="D653" s="12"/>
      <c r="E653" s="12"/>
      <c r="F653" s="12"/>
      <c r="G653" s="12"/>
      <c r="H653" s="52"/>
      <c r="I653" s="52"/>
      <c r="J653" s="79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</row>
    <row r="654" spans="1:34" ht="12.75" customHeight="1" x14ac:dyDescent="0.2">
      <c r="A654" s="12"/>
      <c r="B654" s="12"/>
      <c r="C654" s="12"/>
      <c r="D654" s="12"/>
      <c r="E654" s="12"/>
      <c r="F654" s="12"/>
      <c r="G654" s="12"/>
      <c r="H654" s="52"/>
      <c r="I654" s="52"/>
      <c r="J654" s="79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</row>
    <row r="655" spans="1:34" ht="12.75" customHeight="1" x14ac:dyDescent="0.2">
      <c r="A655" s="12"/>
      <c r="B655" s="12"/>
      <c r="C655" s="12"/>
      <c r="D655" s="12"/>
      <c r="E655" s="12"/>
      <c r="F655" s="12"/>
      <c r="G655" s="12"/>
      <c r="H655" s="52"/>
      <c r="I655" s="52"/>
      <c r="J655" s="79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</row>
    <row r="656" spans="1:34" ht="12.75" customHeight="1" x14ac:dyDescent="0.2">
      <c r="A656" s="12"/>
      <c r="B656" s="12"/>
      <c r="C656" s="12"/>
      <c r="D656" s="12"/>
      <c r="E656" s="12"/>
      <c r="F656" s="12"/>
      <c r="G656" s="12"/>
      <c r="H656" s="52"/>
      <c r="I656" s="52"/>
      <c r="J656" s="79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</row>
    <row r="657" spans="1:34" ht="12.75" customHeight="1" x14ac:dyDescent="0.2">
      <c r="A657" s="12"/>
      <c r="B657" s="12"/>
      <c r="C657" s="12"/>
      <c r="D657" s="12"/>
      <c r="E657" s="12"/>
      <c r="F657" s="12"/>
      <c r="G657" s="12"/>
      <c r="H657" s="52"/>
      <c r="I657" s="52"/>
      <c r="J657" s="79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</row>
    <row r="658" spans="1:34" ht="12.75" customHeight="1" x14ac:dyDescent="0.2">
      <c r="A658" s="12"/>
      <c r="B658" s="12"/>
      <c r="C658" s="12"/>
      <c r="D658" s="12"/>
      <c r="E658" s="12"/>
      <c r="F658" s="12"/>
      <c r="G658" s="12"/>
      <c r="H658" s="52"/>
      <c r="I658" s="52"/>
      <c r="J658" s="79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</row>
    <row r="659" spans="1:34" ht="12.75" customHeight="1" x14ac:dyDescent="0.2">
      <c r="A659" s="12"/>
      <c r="B659" s="12"/>
      <c r="C659" s="12"/>
      <c r="D659" s="12"/>
      <c r="E659" s="12"/>
      <c r="F659" s="12"/>
      <c r="G659" s="12"/>
      <c r="H659" s="52"/>
      <c r="I659" s="52"/>
      <c r="J659" s="79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</row>
    <row r="660" spans="1:34" ht="12.75" customHeight="1" x14ac:dyDescent="0.2">
      <c r="A660" s="12"/>
      <c r="B660" s="12"/>
      <c r="C660" s="12"/>
      <c r="D660" s="12"/>
      <c r="E660" s="12"/>
      <c r="F660" s="12"/>
      <c r="G660" s="12"/>
      <c r="H660" s="52"/>
      <c r="I660" s="52"/>
      <c r="J660" s="79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</row>
    <row r="661" spans="1:34" ht="12.75" customHeight="1" x14ac:dyDescent="0.2">
      <c r="A661" s="12"/>
      <c r="B661" s="12"/>
      <c r="C661" s="12"/>
      <c r="D661" s="12"/>
      <c r="E661" s="12"/>
      <c r="F661" s="12"/>
      <c r="G661" s="12"/>
      <c r="H661" s="52"/>
      <c r="I661" s="52"/>
      <c r="J661" s="79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</row>
    <row r="662" spans="1:34" ht="12.75" customHeight="1" x14ac:dyDescent="0.2">
      <c r="A662" s="12"/>
      <c r="B662" s="12"/>
      <c r="C662" s="12"/>
      <c r="D662" s="12"/>
      <c r="E662" s="12"/>
      <c r="F662" s="12"/>
      <c r="G662" s="12"/>
      <c r="H662" s="52"/>
      <c r="I662" s="52"/>
      <c r="J662" s="79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</row>
    <row r="663" spans="1:34" ht="12.75" customHeight="1" x14ac:dyDescent="0.2">
      <c r="A663" s="12"/>
      <c r="B663" s="12"/>
      <c r="C663" s="12"/>
      <c r="D663" s="12"/>
      <c r="E663" s="12"/>
      <c r="F663" s="12"/>
      <c r="G663" s="12"/>
      <c r="H663" s="52"/>
      <c r="I663" s="52"/>
      <c r="J663" s="79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</row>
    <row r="664" spans="1:34" ht="12.75" customHeight="1" x14ac:dyDescent="0.2">
      <c r="A664" s="12"/>
      <c r="B664" s="12"/>
      <c r="C664" s="12"/>
      <c r="D664" s="12"/>
      <c r="E664" s="12"/>
      <c r="F664" s="12"/>
      <c r="G664" s="12"/>
      <c r="H664" s="52"/>
      <c r="I664" s="52"/>
      <c r="J664" s="79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</row>
    <row r="665" spans="1:34" ht="12.75" customHeight="1" x14ac:dyDescent="0.2">
      <c r="A665" s="12"/>
      <c r="B665" s="12"/>
      <c r="C665" s="12"/>
      <c r="D665" s="12"/>
      <c r="E665" s="12"/>
      <c r="F665" s="12"/>
      <c r="G665" s="12"/>
      <c r="H665" s="52"/>
      <c r="I665" s="52"/>
      <c r="J665" s="79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</row>
    <row r="666" spans="1:34" ht="12.75" customHeight="1" x14ac:dyDescent="0.2">
      <c r="A666" s="12"/>
      <c r="B666" s="12"/>
      <c r="C666" s="12"/>
      <c r="D666" s="12"/>
      <c r="E666" s="12"/>
      <c r="F666" s="12"/>
      <c r="G666" s="12"/>
      <c r="H666" s="52"/>
      <c r="I666" s="52"/>
      <c r="J666" s="79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</row>
    <row r="667" spans="1:34" ht="12.75" customHeight="1" x14ac:dyDescent="0.2">
      <c r="A667" s="12"/>
      <c r="B667" s="12"/>
      <c r="C667" s="12"/>
      <c r="D667" s="12"/>
      <c r="E667" s="12"/>
      <c r="F667" s="12"/>
      <c r="G667" s="12"/>
      <c r="H667" s="52"/>
      <c r="I667" s="52"/>
      <c r="J667" s="79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</row>
    <row r="668" spans="1:34" ht="12.75" customHeight="1" x14ac:dyDescent="0.2">
      <c r="A668" s="12"/>
      <c r="B668" s="12"/>
      <c r="C668" s="12"/>
      <c r="D668" s="12"/>
      <c r="E668" s="12"/>
      <c r="F668" s="12"/>
      <c r="G668" s="12"/>
      <c r="H668" s="52"/>
      <c r="I668" s="52"/>
      <c r="J668" s="79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</row>
    <row r="669" spans="1:34" ht="12.75" customHeight="1" x14ac:dyDescent="0.2">
      <c r="A669" s="12"/>
      <c r="B669" s="12"/>
      <c r="C669" s="12"/>
      <c r="D669" s="12"/>
      <c r="E669" s="12"/>
      <c r="F669" s="12"/>
      <c r="G669" s="12"/>
      <c r="H669" s="52"/>
      <c r="I669" s="52"/>
      <c r="J669" s="79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</row>
    <row r="670" spans="1:34" ht="12.75" customHeight="1" x14ac:dyDescent="0.2">
      <c r="A670" s="12"/>
      <c r="B670" s="12"/>
      <c r="C670" s="12"/>
      <c r="D670" s="12"/>
      <c r="E670" s="12"/>
      <c r="F670" s="12"/>
      <c r="G670" s="12"/>
      <c r="H670" s="52"/>
      <c r="I670" s="52"/>
      <c r="J670" s="79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</row>
    <row r="671" spans="1:34" ht="12.75" customHeight="1" x14ac:dyDescent="0.2">
      <c r="A671" s="12"/>
      <c r="B671" s="12"/>
      <c r="C671" s="12"/>
      <c r="D671" s="12"/>
      <c r="E671" s="12"/>
      <c r="F671" s="12"/>
      <c r="G671" s="12"/>
      <c r="H671" s="52"/>
      <c r="I671" s="52"/>
      <c r="J671" s="79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</row>
    <row r="672" spans="1:34" ht="12.75" customHeight="1" x14ac:dyDescent="0.2">
      <c r="A672" s="12"/>
      <c r="B672" s="12"/>
      <c r="C672" s="12"/>
      <c r="D672" s="12"/>
      <c r="E672" s="12"/>
      <c r="F672" s="12"/>
      <c r="G672" s="12"/>
      <c r="H672" s="52"/>
      <c r="I672" s="52"/>
      <c r="J672" s="79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</row>
    <row r="673" spans="1:34" ht="12.75" customHeight="1" x14ac:dyDescent="0.2">
      <c r="A673" s="12"/>
      <c r="B673" s="12"/>
      <c r="C673" s="12"/>
      <c r="D673" s="12"/>
      <c r="E673" s="12"/>
      <c r="F673" s="12"/>
      <c r="G673" s="12"/>
      <c r="H673" s="52"/>
      <c r="I673" s="52"/>
      <c r="J673" s="79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</row>
    <row r="674" spans="1:34" ht="12.75" customHeight="1" x14ac:dyDescent="0.2">
      <c r="A674" s="12"/>
      <c r="B674" s="12"/>
      <c r="C674" s="12"/>
      <c r="D674" s="12"/>
      <c r="E674" s="12"/>
      <c r="F674" s="12"/>
      <c r="G674" s="12"/>
      <c r="H674" s="52"/>
      <c r="I674" s="52"/>
      <c r="J674" s="79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</row>
    <row r="675" spans="1:34" ht="12.75" customHeight="1" x14ac:dyDescent="0.2">
      <c r="A675" s="12"/>
      <c r="B675" s="12"/>
      <c r="C675" s="12"/>
      <c r="D675" s="12"/>
      <c r="E675" s="12"/>
      <c r="F675" s="12"/>
      <c r="G675" s="12"/>
      <c r="H675" s="52"/>
      <c r="I675" s="52"/>
      <c r="J675" s="79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</row>
    <row r="676" spans="1:34" ht="12.75" customHeight="1" x14ac:dyDescent="0.2">
      <c r="A676" s="12"/>
      <c r="B676" s="12"/>
      <c r="C676" s="12"/>
      <c r="D676" s="12"/>
      <c r="E676" s="12"/>
      <c r="F676" s="12"/>
      <c r="G676" s="12"/>
      <c r="H676" s="52"/>
      <c r="I676" s="52"/>
      <c r="J676" s="79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</row>
    <row r="677" spans="1:34" ht="12.75" customHeight="1" x14ac:dyDescent="0.2">
      <c r="A677" s="12"/>
      <c r="B677" s="12"/>
      <c r="C677" s="12"/>
      <c r="D677" s="12"/>
      <c r="E677" s="12"/>
      <c r="F677" s="12"/>
      <c r="G677" s="12"/>
      <c r="H677" s="52"/>
      <c r="I677" s="52"/>
      <c r="J677" s="79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</row>
    <row r="678" spans="1:34" ht="12.75" customHeight="1" x14ac:dyDescent="0.2">
      <c r="A678" s="12"/>
      <c r="B678" s="12"/>
      <c r="C678" s="12"/>
      <c r="D678" s="12"/>
      <c r="E678" s="12"/>
      <c r="F678" s="12"/>
      <c r="G678" s="12"/>
      <c r="H678" s="52"/>
      <c r="I678" s="52"/>
      <c r="J678" s="79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</row>
    <row r="679" spans="1:34" ht="12.75" customHeight="1" x14ac:dyDescent="0.2">
      <c r="A679" s="12"/>
      <c r="B679" s="12"/>
      <c r="C679" s="12"/>
      <c r="D679" s="12"/>
      <c r="E679" s="12"/>
      <c r="F679" s="12"/>
      <c r="G679" s="12"/>
      <c r="H679" s="52"/>
      <c r="I679" s="52"/>
      <c r="J679" s="79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</row>
    <row r="680" spans="1:34" ht="12.75" customHeight="1" x14ac:dyDescent="0.2">
      <c r="A680" s="12"/>
      <c r="B680" s="12"/>
      <c r="C680" s="12"/>
      <c r="D680" s="12"/>
      <c r="E680" s="12"/>
      <c r="F680" s="12"/>
      <c r="G680" s="12"/>
      <c r="H680" s="52"/>
      <c r="I680" s="52"/>
      <c r="J680" s="79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</row>
    <row r="681" spans="1:34" ht="12.75" customHeight="1" x14ac:dyDescent="0.2">
      <c r="A681" s="12"/>
      <c r="B681" s="12"/>
      <c r="C681" s="12"/>
      <c r="D681" s="12"/>
      <c r="E681" s="12"/>
      <c r="F681" s="12"/>
      <c r="G681" s="12"/>
      <c r="H681" s="52"/>
      <c r="I681" s="52"/>
      <c r="J681" s="79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</row>
    <row r="682" spans="1:34" ht="12.75" customHeight="1" x14ac:dyDescent="0.2">
      <c r="A682" s="12"/>
      <c r="B682" s="12"/>
      <c r="C682" s="12"/>
      <c r="D682" s="12"/>
      <c r="E682" s="12"/>
      <c r="F682" s="12"/>
      <c r="G682" s="12"/>
      <c r="H682" s="52"/>
      <c r="I682" s="52"/>
      <c r="J682" s="79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</row>
    <row r="683" spans="1:34" ht="12.75" customHeight="1" x14ac:dyDescent="0.2">
      <c r="A683" s="12"/>
      <c r="B683" s="12"/>
      <c r="C683" s="12"/>
      <c r="D683" s="12"/>
      <c r="E683" s="12"/>
      <c r="F683" s="12"/>
      <c r="G683" s="12"/>
      <c r="H683" s="52"/>
      <c r="I683" s="52"/>
      <c r="J683" s="79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</row>
    <row r="684" spans="1:34" ht="12.75" customHeight="1" x14ac:dyDescent="0.2">
      <c r="A684" s="12"/>
      <c r="B684" s="12"/>
      <c r="C684" s="12"/>
      <c r="D684" s="12"/>
      <c r="E684" s="12"/>
      <c r="F684" s="12"/>
      <c r="G684" s="12"/>
      <c r="H684" s="52"/>
      <c r="I684" s="52"/>
      <c r="J684" s="79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</row>
    <row r="685" spans="1:34" ht="12.75" customHeight="1" x14ac:dyDescent="0.2">
      <c r="A685" s="12"/>
      <c r="B685" s="12"/>
      <c r="C685" s="12"/>
      <c r="D685" s="12"/>
      <c r="E685" s="12"/>
      <c r="F685" s="12"/>
      <c r="G685" s="12"/>
      <c r="H685" s="52"/>
      <c r="I685" s="52"/>
      <c r="J685" s="79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</row>
    <row r="686" spans="1:34" ht="12.75" customHeight="1" x14ac:dyDescent="0.2">
      <c r="A686" s="12"/>
      <c r="B686" s="12"/>
      <c r="C686" s="12"/>
      <c r="D686" s="12"/>
      <c r="E686" s="12"/>
      <c r="F686" s="12"/>
      <c r="G686" s="12"/>
      <c r="H686" s="52"/>
      <c r="I686" s="52"/>
      <c r="J686" s="79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</row>
    <row r="687" spans="1:34" ht="12.75" customHeight="1" x14ac:dyDescent="0.2">
      <c r="A687" s="12"/>
      <c r="B687" s="12"/>
      <c r="C687" s="12"/>
      <c r="D687" s="12"/>
      <c r="E687" s="12"/>
      <c r="F687" s="12"/>
      <c r="G687" s="12"/>
      <c r="H687" s="52"/>
      <c r="I687" s="52"/>
      <c r="J687" s="79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</row>
    <row r="688" spans="1:34" ht="12.75" customHeight="1" x14ac:dyDescent="0.2">
      <c r="A688" s="12"/>
      <c r="B688" s="12"/>
      <c r="C688" s="12"/>
      <c r="D688" s="12"/>
      <c r="E688" s="12"/>
      <c r="F688" s="12"/>
      <c r="G688" s="12"/>
      <c r="H688" s="52"/>
      <c r="I688" s="52"/>
      <c r="J688" s="79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</row>
    <row r="689" spans="1:34" ht="12.75" customHeight="1" x14ac:dyDescent="0.2">
      <c r="A689" s="12"/>
      <c r="B689" s="12"/>
      <c r="C689" s="12"/>
      <c r="D689" s="12"/>
      <c r="E689" s="12"/>
      <c r="F689" s="12"/>
      <c r="G689" s="12"/>
      <c r="H689" s="52"/>
      <c r="I689" s="52"/>
      <c r="J689" s="79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</row>
    <row r="690" spans="1:34" ht="12.75" customHeight="1" x14ac:dyDescent="0.2">
      <c r="A690" s="12"/>
      <c r="B690" s="12"/>
      <c r="C690" s="12"/>
      <c r="D690" s="12"/>
      <c r="E690" s="12"/>
      <c r="F690" s="12"/>
      <c r="G690" s="12"/>
      <c r="H690" s="52"/>
      <c r="I690" s="52"/>
      <c r="J690" s="79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</row>
    <row r="691" spans="1:34" ht="12.75" customHeight="1" x14ac:dyDescent="0.2">
      <c r="A691" s="12"/>
      <c r="B691" s="12"/>
      <c r="C691" s="12"/>
      <c r="D691" s="12"/>
      <c r="E691" s="12"/>
      <c r="F691" s="12"/>
      <c r="G691" s="12"/>
      <c r="H691" s="52"/>
      <c r="I691" s="52"/>
      <c r="J691" s="79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</row>
    <row r="692" spans="1:34" ht="12.75" customHeight="1" x14ac:dyDescent="0.2">
      <c r="A692" s="12"/>
      <c r="B692" s="12"/>
      <c r="C692" s="12"/>
      <c r="D692" s="12"/>
      <c r="E692" s="12"/>
      <c r="F692" s="12"/>
      <c r="G692" s="12"/>
      <c r="H692" s="52"/>
      <c r="I692" s="52"/>
      <c r="J692" s="79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</row>
    <row r="693" spans="1:34" ht="12.75" customHeight="1" x14ac:dyDescent="0.2">
      <c r="A693" s="12"/>
      <c r="B693" s="12"/>
      <c r="C693" s="12"/>
      <c r="D693" s="12"/>
      <c r="E693" s="12"/>
      <c r="F693" s="12"/>
      <c r="G693" s="12"/>
      <c r="H693" s="52"/>
      <c r="I693" s="52"/>
      <c r="J693" s="79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</row>
    <row r="694" spans="1:34" ht="12.75" customHeight="1" x14ac:dyDescent="0.2">
      <c r="A694" s="12"/>
      <c r="B694" s="12"/>
      <c r="C694" s="12"/>
      <c r="D694" s="12"/>
      <c r="E694" s="12"/>
      <c r="F694" s="12"/>
      <c r="G694" s="12"/>
      <c r="H694" s="52"/>
      <c r="I694" s="52"/>
      <c r="J694" s="79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</row>
    <row r="695" spans="1:34" ht="12.75" customHeight="1" x14ac:dyDescent="0.2">
      <c r="A695" s="12"/>
      <c r="B695" s="12"/>
      <c r="C695" s="12"/>
      <c r="D695" s="12"/>
      <c r="E695" s="12"/>
      <c r="F695" s="12"/>
      <c r="G695" s="12"/>
      <c r="H695" s="52"/>
      <c r="I695" s="52"/>
      <c r="J695" s="79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</row>
    <row r="696" spans="1:34" ht="12.75" customHeight="1" x14ac:dyDescent="0.2">
      <c r="A696" s="12"/>
      <c r="B696" s="12"/>
      <c r="C696" s="12"/>
      <c r="D696" s="12"/>
      <c r="E696" s="12"/>
      <c r="F696" s="12"/>
      <c r="G696" s="12"/>
      <c r="H696" s="52"/>
      <c r="I696" s="52"/>
      <c r="J696" s="79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</row>
    <row r="697" spans="1:34" ht="12.75" customHeight="1" x14ac:dyDescent="0.2">
      <c r="A697" s="12"/>
      <c r="B697" s="12"/>
      <c r="C697" s="12"/>
      <c r="D697" s="12"/>
      <c r="E697" s="12"/>
      <c r="F697" s="12"/>
      <c r="G697" s="12"/>
      <c r="H697" s="52"/>
      <c r="I697" s="52"/>
      <c r="J697" s="79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</row>
    <row r="698" spans="1:34" ht="12.75" customHeight="1" x14ac:dyDescent="0.2">
      <c r="A698" s="12"/>
      <c r="B698" s="12"/>
      <c r="C698" s="12"/>
      <c r="D698" s="12"/>
      <c r="E698" s="12"/>
      <c r="F698" s="12"/>
      <c r="G698" s="12"/>
      <c r="H698" s="52"/>
      <c r="I698" s="52"/>
      <c r="J698" s="79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</row>
    <row r="699" spans="1:34" ht="12.75" customHeight="1" x14ac:dyDescent="0.2">
      <c r="A699" s="12"/>
      <c r="B699" s="12"/>
      <c r="C699" s="12"/>
      <c r="D699" s="12"/>
      <c r="E699" s="12"/>
      <c r="F699" s="12"/>
      <c r="G699" s="12"/>
      <c r="H699" s="52"/>
      <c r="I699" s="52"/>
      <c r="J699" s="79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</row>
    <row r="700" spans="1:34" ht="12.75" customHeight="1" x14ac:dyDescent="0.2">
      <c r="A700" s="12"/>
      <c r="B700" s="12"/>
      <c r="C700" s="12"/>
      <c r="D700" s="12"/>
      <c r="E700" s="12"/>
      <c r="F700" s="12"/>
      <c r="G700" s="12"/>
      <c r="H700" s="52"/>
      <c r="I700" s="52"/>
      <c r="J700" s="79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</row>
    <row r="701" spans="1:34" ht="12.75" customHeight="1" x14ac:dyDescent="0.2">
      <c r="A701" s="12"/>
      <c r="B701" s="12"/>
      <c r="C701" s="12"/>
      <c r="D701" s="12"/>
      <c r="E701" s="12"/>
      <c r="F701" s="12"/>
      <c r="G701" s="12"/>
      <c r="H701" s="52"/>
      <c r="I701" s="52"/>
      <c r="J701" s="79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</row>
    <row r="702" spans="1:34" ht="12.75" customHeight="1" x14ac:dyDescent="0.2">
      <c r="A702" s="12"/>
      <c r="B702" s="12"/>
      <c r="C702" s="12"/>
      <c r="D702" s="12"/>
      <c r="E702" s="12"/>
      <c r="F702" s="12"/>
      <c r="G702" s="12"/>
      <c r="H702" s="52"/>
      <c r="I702" s="52"/>
      <c r="J702" s="79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</row>
    <row r="703" spans="1:34" ht="12.75" customHeight="1" x14ac:dyDescent="0.2">
      <c r="A703" s="12"/>
      <c r="B703" s="12"/>
      <c r="C703" s="12"/>
      <c r="D703" s="12"/>
      <c r="E703" s="12"/>
      <c r="F703" s="12"/>
      <c r="G703" s="12"/>
      <c r="H703" s="52"/>
      <c r="I703" s="52"/>
      <c r="J703" s="79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</row>
    <row r="704" spans="1:34" ht="12.75" customHeight="1" x14ac:dyDescent="0.2">
      <c r="A704" s="12"/>
      <c r="B704" s="12"/>
      <c r="C704" s="12"/>
      <c r="D704" s="12"/>
      <c r="E704" s="12"/>
      <c r="F704" s="12"/>
      <c r="G704" s="12"/>
      <c r="H704" s="52"/>
      <c r="I704" s="52"/>
      <c r="J704" s="79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</row>
    <row r="705" spans="1:34" ht="12.75" customHeight="1" x14ac:dyDescent="0.2">
      <c r="A705" s="12"/>
      <c r="B705" s="12"/>
      <c r="C705" s="12"/>
      <c r="D705" s="12"/>
      <c r="E705" s="12"/>
      <c r="F705" s="12"/>
      <c r="G705" s="12"/>
      <c r="H705" s="52"/>
      <c r="I705" s="52"/>
      <c r="J705" s="79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</row>
    <row r="706" spans="1:34" ht="12.75" customHeight="1" x14ac:dyDescent="0.2">
      <c r="A706" s="12"/>
      <c r="B706" s="12"/>
      <c r="C706" s="12"/>
      <c r="D706" s="12"/>
      <c r="E706" s="12"/>
      <c r="F706" s="12"/>
      <c r="G706" s="12"/>
      <c r="H706" s="52"/>
      <c r="I706" s="52"/>
      <c r="J706" s="79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</row>
    <row r="707" spans="1:34" ht="12.75" customHeight="1" x14ac:dyDescent="0.2">
      <c r="A707" s="12"/>
      <c r="B707" s="12"/>
      <c r="C707" s="12"/>
      <c r="D707" s="12"/>
      <c r="E707" s="12"/>
      <c r="F707" s="12"/>
      <c r="G707" s="12"/>
      <c r="H707" s="52"/>
      <c r="I707" s="52"/>
      <c r="J707" s="79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</row>
    <row r="708" spans="1:34" ht="12.75" customHeight="1" x14ac:dyDescent="0.2">
      <c r="A708" s="12"/>
      <c r="B708" s="12"/>
      <c r="C708" s="12"/>
      <c r="D708" s="12"/>
      <c r="E708" s="12"/>
      <c r="F708" s="12"/>
      <c r="G708" s="12"/>
      <c r="H708" s="52"/>
      <c r="I708" s="52"/>
      <c r="J708" s="79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</row>
    <row r="709" spans="1:34" ht="12.75" customHeight="1" x14ac:dyDescent="0.2">
      <c r="A709" s="12"/>
      <c r="B709" s="12"/>
      <c r="C709" s="12"/>
      <c r="D709" s="12"/>
      <c r="E709" s="12"/>
      <c r="F709" s="12"/>
      <c r="G709" s="12"/>
      <c r="H709" s="52"/>
      <c r="I709" s="52"/>
      <c r="J709" s="79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</row>
    <row r="710" spans="1:34" ht="12.75" customHeight="1" x14ac:dyDescent="0.2">
      <c r="A710" s="12"/>
      <c r="B710" s="12"/>
      <c r="C710" s="12"/>
      <c r="D710" s="12"/>
      <c r="E710" s="12"/>
      <c r="F710" s="12"/>
      <c r="G710" s="12"/>
      <c r="H710" s="52"/>
      <c r="I710" s="52"/>
      <c r="J710" s="79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</row>
    <row r="711" spans="1:34" ht="12.75" customHeight="1" x14ac:dyDescent="0.2">
      <c r="A711" s="12"/>
      <c r="B711" s="12"/>
      <c r="C711" s="12"/>
      <c r="D711" s="12"/>
      <c r="E711" s="12"/>
      <c r="F711" s="12"/>
      <c r="G711" s="12"/>
      <c r="H711" s="52"/>
      <c r="I711" s="52"/>
      <c r="J711" s="79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</row>
    <row r="712" spans="1:34" ht="12.75" customHeight="1" x14ac:dyDescent="0.2">
      <c r="A712" s="12"/>
      <c r="B712" s="12"/>
      <c r="C712" s="12"/>
      <c r="D712" s="12"/>
      <c r="E712" s="12"/>
      <c r="F712" s="12"/>
      <c r="G712" s="12"/>
      <c r="H712" s="52"/>
      <c r="I712" s="52"/>
      <c r="J712" s="79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</row>
    <row r="713" spans="1:34" ht="12.75" customHeight="1" x14ac:dyDescent="0.2">
      <c r="A713" s="12"/>
      <c r="B713" s="12"/>
      <c r="C713" s="12"/>
      <c r="D713" s="12"/>
      <c r="E713" s="12"/>
      <c r="F713" s="12"/>
      <c r="G713" s="12"/>
      <c r="H713" s="52"/>
      <c r="I713" s="52"/>
      <c r="J713" s="79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</row>
    <row r="714" spans="1:34" ht="12.75" customHeight="1" x14ac:dyDescent="0.2">
      <c r="A714" s="12"/>
      <c r="B714" s="12"/>
      <c r="C714" s="12"/>
      <c r="D714" s="12"/>
      <c r="E714" s="12"/>
      <c r="F714" s="12"/>
      <c r="G714" s="12"/>
      <c r="H714" s="52"/>
      <c r="I714" s="52"/>
      <c r="J714" s="79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</row>
    <row r="715" spans="1:34" ht="12.75" customHeight="1" x14ac:dyDescent="0.2">
      <c r="A715" s="12"/>
      <c r="B715" s="12"/>
      <c r="C715" s="12"/>
      <c r="D715" s="12"/>
      <c r="E715" s="12"/>
      <c r="F715" s="12"/>
      <c r="G715" s="12"/>
      <c r="H715" s="52"/>
      <c r="I715" s="52"/>
      <c r="J715" s="79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</row>
    <row r="716" spans="1:34" ht="12.75" customHeight="1" x14ac:dyDescent="0.2">
      <c r="A716" s="12"/>
      <c r="B716" s="12"/>
      <c r="C716" s="12"/>
      <c r="D716" s="12"/>
      <c r="E716" s="12"/>
      <c r="F716" s="12"/>
      <c r="G716" s="12"/>
      <c r="H716" s="52"/>
      <c r="I716" s="52"/>
      <c r="J716" s="79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</row>
    <row r="717" spans="1:34" ht="12.75" customHeight="1" x14ac:dyDescent="0.2">
      <c r="A717" s="12"/>
      <c r="B717" s="12"/>
      <c r="C717" s="12"/>
      <c r="D717" s="12"/>
      <c r="E717" s="12"/>
      <c r="F717" s="12"/>
      <c r="G717" s="12"/>
      <c r="H717" s="52"/>
      <c r="I717" s="52"/>
      <c r="J717" s="79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</row>
    <row r="718" spans="1:34" ht="12.75" customHeight="1" x14ac:dyDescent="0.2">
      <c r="A718" s="12"/>
      <c r="B718" s="12"/>
      <c r="C718" s="12"/>
      <c r="D718" s="12"/>
      <c r="E718" s="12"/>
      <c r="F718" s="12"/>
      <c r="G718" s="12"/>
      <c r="H718" s="52"/>
      <c r="I718" s="52"/>
      <c r="J718" s="79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</row>
    <row r="719" spans="1:34" ht="12.75" customHeight="1" x14ac:dyDescent="0.2">
      <c r="A719" s="12"/>
      <c r="B719" s="12"/>
      <c r="C719" s="12"/>
      <c r="D719" s="12"/>
      <c r="E719" s="12"/>
      <c r="F719" s="12"/>
      <c r="G719" s="12"/>
      <c r="H719" s="52"/>
      <c r="I719" s="52"/>
      <c r="J719" s="79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</row>
    <row r="720" spans="1:34" ht="12.75" customHeight="1" x14ac:dyDescent="0.2">
      <c r="A720" s="12"/>
      <c r="B720" s="12"/>
      <c r="C720" s="12"/>
      <c r="D720" s="12"/>
      <c r="E720" s="12"/>
      <c r="F720" s="12"/>
      <c r="G720" s="12"/>
      <c r="H720" s="52"/>
      <c r="I720" s="52"/>
      <c r="J720" s="79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</row>
    <row r="721" spans="1:34" ht="12.75" customHeight="1" x14ac:dyDescent="0.2">
      <c r="A721" s="12"/>
      <c r="B721" s="12"/>
      <c r="C721" s="12"/>
      <c r="D721" s="12"/>
      <c r="E721" s="12"/>
      <c r="F721" s="12"/>
      <c r="G721" s="12"/>
      <c r="H721" s="52"/>
      <c r="I721" s="52"/>
      <c r="J721" s="79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</row>
    <row r="722" spans="1:34" ht="12.75" customHeight="1" x14ac:dyDescent="0.2">
      <c r="A722" s="12"/>
      <c r="B722" s="12"/>
      <c r="C722" s="12"/>
      <c r="D722" s="12"/>
      <c r="E722" s="12"/>
      <c r="F722" s="12"/>
      <c r="G722" s="12"/>
      <c r="H722" s="52"/>
      <c r="I722" s="52"/>
      <c r="J722" s="79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</row>
    <row r="723" spans="1:34" ht="12.75" customHeight="1" x14ac:dyDescent="0.2">
      <c r="A723" s="12"/>
      <c r="B723" s="12"/>
      <c r="C723" s="12"/>
      <c r="D723" s="12"/>
      <c r="E723" s="12"/>
      <c r="F723" s="12"/>
      <c r="G723" s="12"/>
      <c r="H723" s="52"/>
      <c r="I723" s="52"/>
      <c r="J723" s="79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</row>
    <row r="724" spans="1:34" ht="12.75" customHeight="1" x14ac:dyDescent="0.2">
      <c r="A724" s="12"/>
      <c r="B724" s="12"/>
      <c r="C724" s="12"/>
      <c r="D724" s="12"/>
      <c r="E724" s="12"/>
      <c r="F724" s="12"/>
      <c r="G724" s="12"/>
      <c r="H724" s="52"/>
      <c r="I724" s="52"/>
      <c r="J724" s="79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</row>
    <row r="725" spans="1:34" ht="12.75" customHeight="1" x14ac:dyDescent="0.2">
      <c r="A725" s="12"/>
      <c r="B725" s="12"/>
      <c r="C725" s="12"/>
      <c r="D725" s="12"/>
      <c r="E725" s="12"/>
      <c r="F725" s="12"/>
      <c r="G725" s="12"/>
      <c r="H725" s="52"/>
      <c r="I725" s="52"/>
      <c r="J725" s="79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</row>
    <row r="726" spans="1:34" ht="12.75" customHeight="1" x14ac:dyDescent="0.2">
      <c r="A726" s="12"/>
      <c r="B726" s="12"/>
      <c r="C726" s="12"/>
      <c r="D726" s="12"/>
      <c r="E726" s="12"/>
      <c r="F726" s="12"/>
      <c r="G726" s="12"/>
      <c r="H726" s="52"/>
      <c r="I726" s="52"/>
      <c r="J726" s="79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</row>
    <row r="727" spans="1:34" ht="12.75" customHeight="1" x14ac:dyDescent="0.2">
      <c r="A727" s="12"/>
      <c r="B727" s="12"/>
      <c r="C727" s="12"/>
      <c r="D727" s="12"/>
      <c r="E727" s="12"/>
      <c r="F727" s="12"/>
      <c r="G727" s="12"/>
      <c r="H727" s="52"/>
      <c r="I727" s="52"/>
      <c r="J727" s="79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</row>
    <row r="728" spans="1:34" ht="12.75" customHeight="1" x14ac:dyDescent="0.2">
      <c r="A728" s="12"/>
      <c r="B728" s="12"/>
      <c r="C728" s="12"/>
      <c r="D728" s="12"/>
      <c r="E728" s="12"/>
      <c r="F728" s="12"/>
      <c r="G728" s="12"/>
      <c r="H728" s="52"/>
      <c r="I728" s="52"/>
      <c r="J728" s="79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</row>
    <row r="729" spans="1:34" ht="12.75" customHeight="1" x14ac:dyDescent="0.2">
      <c r="A729" s="12"/>
      <c r="B729" s="12"/>
      <c r="C729" s="12"/>
      <c r="D729" s="12"/>
      <c r="E729" s="12"/>
      <c r="F729" s="12"/>
      <c r="G729" s="12"/>
      <c r="H729" s="52"/>
      <c r="I729" s="52"/>
      <c r="J729" s="79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</row>
    <row r="730" spans="1:34" ht="12.75" customHeight="1" x14ac:dyDescent="0.2">
      <c r="A730" s="12"/>
      <c r="B730" s="12"/>
      <c r="C730" s="12"/>
      <c r="D730" s="12"/>
      <c r="E730" s="12"/>
      <c r="F730" s="12"/>
      <c r="G730" s="12"/>
      <c r="H730" s="52"/>
      <c r="I730" s="52"/>
      <c r="J730" s="79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</row>
    <row r="731" spans="1:34" ht="12.75" customHeight="1" x14ac:dyDescent="0.2">
      <c r="A731" s="12"/>
      <c r="B731" s="12"/>
      <c r="C731" s="12"/>
      <c r="D731" s="12"/>
      <c r="E731" s="12"/>
      <c r="F731" s="12"/>
      <c r="G731" s="12"/>
      <c r="H731" s="52"/>
      <c r="I731" s="52"/>
      <c r="J731" s="79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</row>
    <row r="732" spans="1:34" ht="12.75" customHeight="1" x14ac:dyDescent="0.2">
      <c r="A732" s="12"/>
      <c r="B732" s="12"/>
      <c r="C732" s="12"/>
      <c r="D732" s="12"/>
      <c r="E732" s="12"/>
      <c r="F732" s="12"/>
      <c r="G732" s="12"/>
      <c r="H732" s="52"/>
      <c r="I732" s="52"/>
      <c r="J732" s="79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</row>
    <row r="733" spans="1:34" ht="12.75" customHeight="1" x14ac:dyDescent="0.2">
      <c r="A733" s="12"/>
      <c r="B733" s="12"/>
      <c r="C733" s="12"/>
      <c r="D733" s="12"/>
      <c r="E733" s="12"/>
      <c r="F733" s="12"/>
      <c r="G733" s="12"/>
      <c r="H733" s="52"/>
      <c r="I733" s="52"/>
      <c r="J733" s="79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</row>
    <row r="734" spans="1:34" ht="12.75" customHeight="1" x14ac:dyDescent="0.2">
      <c r="A734" s="12"/>
      <c r="B734" s="12"/>
      <c r="C734" s="12"/>
      <c r="D734" s="12"/>
      <c r="E734" s="12"/>
      <c r="F734" s="12"/>
      <c r="G734" s="12"/>
      <c r="H734" s="52"/>
      <c r="I734" s="52"/>
      <c r="J734" s="79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</row>
    <row r="735" spans="1:34" ht="12.75" customHeight="1" x14ac:dyDescent="0.2">
      <c r="A735" s="12"/>
      <c r="B735" s="12"/>
      <c r="C735" s="12"/>
      <c r="D735" s="12"/>
      <c r="E735" s="12"/>
      <c r="F735" s="12"/>
      <c r="G735" s="12"/>
      <c r="H735" s="52"/>
      <c r="I735" s="52"/>
      <c r="J735" s="79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</row>
    <row r="736" spans="1:34" ht="12.75" customHeight="1" x14ac:dyDescent="0.2">
      <c r="A736" s="12"/>
      <c r="B736" s="12"/>
      <c r="C736" s="12"/>
      <c r="D736" s="12"/>
      <c r="E736" s="12"/>
      <c r="F736" s="12"/>
      <c r="G736" s="12"/>
      <c r="H736" s="52"/>
      <c r="I736" s="52"/>
      <c r="J736" s="79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</row>
    <row r="737" spans="1:34" ht="12.75" customHeight="1" x14ac:dyDescent="0.2">
      <c r="A737" s="12"/>
      <c r="B737" s="12"/>
      <c r="C737" s="12"/>
      <c r="D737" s="12"/>
      <c r="E737" s="12"/>
      <c r="F737" s="12"/>
      <c r="G737" s="12"/>
      <c r="H737" s="52"/>
      <c r="I737" s="52"/>
      <c r="J737" s="79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</row>
    <row r="738" spans="1:34" ht="12.75" customHeight="1" x14ac:dyDescent="0.2">
      <c r="A738" s="12"/>
      <c r="B738" s="12"/>
      <c r="C738" s="12"/>
      <c r="D738" s="12"/>
      <c r="E738" s="12"/>
      <c r="F738" s="12"/>
      <c r="G738" s="12"/>
      <c r="H738" s="52"/>
      <c r="I738" s="52"/>
      <c r="J738" s="79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</row>
    <row r="739" spans="1:34" ht="12.75" customHeight="1" x14ac:dyDescent="0.2">
      <c r="A739" s="12"/>
      <c r="B739" s="12"/>
      <c r="C739" s="12"/>
      <c r="D739" s="12"/>
      <c r="E739" s="12"/>
      <c r="F739" s="12"/>
      <c r="G739" s="12"/>
      <c r="H739" s="52"/>
      <c r="I739" s="52"/>
      <c r="J739" s="79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</row>
    <row r="740" spans="1:34" ht="12.75" customHeight="1" x14ac:dyDescent="0.2">
      <c r="A740" s="12"/>
      <c r="B740" s="12"/>
      <c r="C740" s="12"/>
      <c r="D740" s="12"/>
      <c r="E740" s="12"/>
      <c r="F740" s="12"/>
      <c r="G740" s="12"/>
      <c r="H740" s="52"/>
      <c r="I740" s="52"/>
      <c r="J740" s="79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</row>
    <row r="741" spans="1:34" ht="12.75" customHeight="1" x14ac:dyDescent="0.2">
      <c r="A741" s="12"/>
      <c r="B741" s="12"/>
      <c r="C741" s="12"/>
      <c r="D741" s="12"/>
      <c r="E741" s="12"/>
      <c r="F741" s="12"/>
      <c r="G741" s="12"/>
      <c r="H741" s="52"/>
      <c r="I741" s="52"/>
      <c r="J741" s="79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</row>
    <row r="742" spans="1:34" ht="12.75" customHeight="1" x14ac:dyDescent="0.2">
      <c r="A742" s="12"/>
      <c r="B742" s="12"/>
      <c r="C742" s="12"/>
      <c r="D742" s="12"/>
      <c r="E742" s="12"/>
      <c r="F742" s="12"/>
      <c r="G742" s="12"/>
      <c r="H742" s="52"/>
      <c r="I742" s="52"/>
      <c r="J742" s="79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</row>
    <row r="743" spans="1:34" ht="12.75" customHeight="1" x14ac:dyDescent="0.2">
      <c r="A743" s="12"/>
      <c r="B743" s="12"/>
      <c r="C743" s="12"/>
      <c r="D743" s="12"/>
      <c r="E743" s="12"/>
      <c r="F743" s="12"/>
      <c r="G743" s="12"/>
      <c r="H743" s="52"/>
      <c r="I743" s="52"/>
      <c r="J743" s="79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</row>
    <row r="744" spans="1:34" ht="12.75" customHeight="1" x14ac:dyDescent="0.2">
      <c r="A744" s="12"/>
      <c r="B744" s="12"/>
      <c r="C744" s="12"/>
      <c r="D744" s="12"/>
      <c r="E744" s="12"/>
      <c r="F744" s="12"/>
      <c r="G744" s="12"/>
      <c r="H744" s="52"/>
      <c r="I744" s="52"/>
      <c r="J744" s="79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</row>
    <row r="745" spans="1:34" ht="12.75" customHeight="1" x14ac:dyDescent="0.2">
      <c r="A745" s="12"/>
      <c r="B745" s="12"/>
      <c r="C745" s="12"/>
      <c r="D745" s="12"/>
      <c r="E745" s="12"/>
      <c r="F745" s="12"/>
      <c r="G745" s="12"/>
      <c r="H745" s="52"/>
      <c r="I745" s="52"/>
      <c r="J745" s="79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</row>
    <row r="746" spans="1:34" ht="12.75" customHeight="1" x14ac:dyDescent="0.2">
      <c r="A746" s="12"/>
      <c r="B746" s="12"/>
      <c r="C746" s="12"/>
      <c r="D746" s="12"/>
      <c r="E746" s="12"/>
      <c r="F746" s="12"/>
      <c r="G746" s="12"/>
      <c r="H746" s="52"/>
      <c r="I746" s="52"/>
      <c r="J746" s="79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</row>
    <row r="747" spans="1:34" ht="12.75" customHeight="1" x14ac:dyDescent="0.2">
      <c r="A747" s="12"/>
      <c r="B747" s="12"/>
      <c r="C747" s="12"/>
      <c r="D747" s="12"/>
      <c r="E747" s="12"/>
      <c r="F747" s="12"/>
      <c r="G747" s="12"/>
      <c r="H747" s="52"/>
      <c r="I747" s="52"/>
      <c r="J747" s="79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</row>
    <row r="748" spans="1:34" ht="12.75" customHeight="1" x14ac:dyDescent="0.2">
      <c r="A748" s="12"/>
      <c r="B748" s="12"/>
      <c r="C748" s="12"/>
      <c r="D748" s="12"/>
      <c r="E748" s="12"/>
      <c r="F748" s="12"/>
      <c r="G748" s="12"/>
      <c r="H748" s="52"/>
      <c r="I748" s="52"/>
      <c r="J748" s="79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</row>
    <row r="749" spans="1:34" ht="12.75" customHeight="1" x14ac:dyDescent="0.2">
      <c r="A749" s="12"/>
      <c r="B749" s="12"/>
      <c r="C749" s="12"/>
      <c r="D749" s="12"/>
      <c r="E749" s="12"/>
      <c r="F749" s="12"/>
      <c r="G749" s="12"/>
      <c r="H749" s="52"/>
      <c r="I749" s="52"/>
      <c r="J749" s="79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</row>
    <row r="750" spans="1:34" ht="12.75" customHeight="1" x14ac:dyDescent="0.2">
      <c r="A750" s="12"/>
      <c r="B750" s="12"/>
      <c r="C750" s="12"/>
      <c r="D750" s="12"/>
      <c r="E750" s="12"/>
      <c r="F750" s="12"/>
      <c r="G750" s="12"/>
      <c r="H750" s="52"/>
      <c r="I750" s="52"/>
      <c r="J750" s="79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</row>
    <row r="751" spans="1:34" ht="12.75" customHeight="1" x14ac:dyDescent="0.2">
      <c r="A751" s="12"/>
      <c r="B751" s="12"/>
      <c r="C751" s="12"/>
      <c r="D751" s="12"/>
      <c r="E751" s="12"/>
      <c r="F751" s="12"/>
      <c r="G751" s="12"/>
      <c r="H751" s="52"/>
      <c r="I751" s="52"/>
      <c r="J751" s="79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</row>
    <row r="752" spans="1:34" ht="12.75" customHeight="1" x14ac:dyDescent="0.2">
      <c r="A752" s="12"/>
      <c r="B752" s="12"/>
      <c r="C752" s="12"/>
      <c r="D752" s="12"/>
      <c r="E752" s="12"/>
      <c r="F752" s="12"/>
      <c r="G752" s="12"/>
      <c r="H752" s="52"/>
      <c r="I752" s="52"/>
      <c r="J752" s="79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</row>
    <row r="753" spans="1:34" ht="12.75" customHeight="1" x14ac:dyDescent="0.2">
      <c r="A753" s="12"/>
      <c r="B753" s="12"/>
      <c r="C753" s="12"/>
      <c r="D753" s="12"/>
      <c r="E753" s="12"/>
      <c r="F753" s="12"/>
      <c r="G753" s="12"/>
      <c r="H753" s="52"/>
      <c r="I753" s="52"/>
      <c r="J753" s="79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</row>
    <row r="754" spans="1:34" ht="12.75" customHeight="1" x14ac:dyDescent="0.2">
      <c r="A754" s="12"/>
      <c r="B754" s="12"/>
      <c r="C754" s="12"/>
      <c r="D754" s="12"/>
      <c r="E754" s="12"/>
      <c r="F754" s="12"/>
      <c r="G754" s="12"/>
      <c r="H754" s="52"/>
      <c r="I754" s="52"/>
      <c r="J754" s="79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</row>
    <row r="755" spans="1:34" ht="12.75" customHeight="1" x14ac:dyDescent="0.2">
      <c r="A755" s="12"/>
      <c r="B755" s="12"/>
      <c r="C755" s="12"/>
      <c r="D755" s="12"/>
      <c r="E755" s="12"/>
      <c r="F755" s="12"/>
      <c r="G755" s="12"/>
      <c r="H755" s="52"/>
      <c r="I755" s="52"/>
      <c r="J755" s="79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</row>
    <row r="756" spans="1:34" ht="12.75" customHeight="1" x14ac:dyDescent="0.2">
      <c r="A756" s="12"/>
      <c r="B756" s="12"/>
      <c r="C756" s="12"/>
      <c r="D756" s="12"/>
      <c r="E756" s="12"/>
      <c r="F756" s="12"/>
      <c r="G756" s="12"/>
      <c r="H756" s="52"/>
      <c r="I756" s="52"/>
      <c r="J756" s="79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</row>
    <row r="757" spans="1:34" ht="12.75" customHeight="1" x14ac:dyDescent="0.2">
      <c r="A757" s="12"/>
      <c r="B757" s="12"/>
      <c r="C757" s="12"/>
      <c r="D757" s="12"/>
      <c r="E757" s="12"/>
      <c r="F757" s="12"/>
      <c r="G757" s="12"/>
      <c r="H757" s="52"/>
      <c r="I757" s="52"/>
      <c r="J757" s="79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</row>
    <row r="758" spans="1:34" ht="12.75" customHeight="1" x14ac:dyDescent="0.2">
      <c r="A758" s="12"/>
      <c r="B758" s="12"/>
      <c r="C758" s="12"/>
      <c r="D758" s="12"/>
      <c r="E758" s="12"/>
      <c r="F758" s="12"/>
      <c r="G758" s="12"/>
      <c r="H758" s="52"/>
      <c r="I758" s="52"/>
      <c r="J758" s="79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</row>
    <row r="759" spans="1:34" ht="12.75" customHeight="1" x14ac:dyDescent="0.2">
      <c r="A759" s="12"/>
      <c r="B759" s="12"/>
      <c r="C759" s="12"/>
      <c r="D759" s="12"/>
      <c r="E759" s="12"/>
      <c r="F759" s="12"/>
      <c r="G759" s="12"/>
      <c r="H759" s="52"/>
      <c r="I759" s="52"/>
      <c r="J759" s="79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</row>
    <row r="760" spans="1:34" ht="12.75" customHeight="1" x14ac:dyDescent="0.2">
      <c r="A760" s="12"/>
      <c r="B760" s="12"/>
      <c r="C760" s="12"/>
      <c r="D760" s="12"/>
      <c r="E760" s="12"/>
      <c r="F760" s="12"/>
      <c r="G760" s="12"/>
      <c r="H760" s="52"/>
      <c r="I760" s="52"/>
      <c r="J760" s="79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</row>
    <row r="761" spans="1:34" ht="12.75" customHeight="1" x14ac:dyDescent="0.2">
      <c r="A761" s="12"/>
      <c r="B761" s="12"/>
      <c r="C761" s="12"/>
      <c r="D761" s="12"/>
      <c r="E761" s="12"/>
      <c r="F761" s="12"/>
      <c r="G761" s="12"/>
      <c r="H761" s="52"/>
      <c r="I761" s="52"/>
      <c r="J761" s="79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</row>
    <row r="762" spans="1:34" ht="12.75" customHeight="1" x14ac:dyDescent="0.2">
      <c r="A762" s="12"/>
      <c r="B762" s="12"/>
      <c r="C762" s="12"/>
      <c r="D762" s="12"/>
      <c r="E762" s="12"/>
      <c r="F762" s="12"/>
      <c r="G762" s="12"/>
      <c r="H762" s="52"/>
      <c r="I762" s="52"/>
      <c r="J762" s="79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</row>
    <row r="763" spans="1:34" ht="12.75" customHeight="1" x14ac:dyDescent="0.2">
      <c r="A763" s="12"/>
      <c r="B763" s="12"/>
      <c r="C763" s="12"/>
      <c r="D763" s="12"/>
      <c r="E763" s="12"/>
      <c r="F763" s="12"/>
      <c r="G763" s="12"/>
      <c r="H763" s="52"/>
      <c r="I763" s="52"/>
      <c r="J763" s="79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</row>
    <row r="764" spans="1:34" ht="12.75" customHeight="1" x14ac:dyDescent="0.2">
      <c r="A764" s="12"/>
      <c r="B764" s="12"/>
      <c r="C764" s="12"/>
      <c r="D764" s="12"/>
      <c r="E764" s="12"/>
      <c r="F764" s="12"/>
      <c r="G764" s="12"/>
      <c r="H764" s="52"/>
      <c r="I764" s="52"/>
      <c r="J764" s="79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</row>
    <row r="765" spans="1:34" ht="12.75" customHeight="1" x14ac:dyDescent="0.2">
      <c r="A765" s="12"/>
      <c r="B765" s="12"/>
      <c r="C765" s="12"/>
      <c r="D765" s="12"/>
      <c r="E765" s="12"/>
      <c r="F765" s="12"/>
      <c r="G765" s="12"/>
      <c r="H765" s="52"/>
      <c r="I765" s="52"/>
      <c r="J765" s="79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</row>
    <row r="766" spans="1:34" ht="12.75" customHeight="1" x14ac:dyDescent="0.2">
      <c r="A766" s="12"/>
      <c r="B766" s="12"/>
      <c r="C766" s="12"/>
      <c r="D766" s="12"/>
      <c r="E766" s="12"/>
      <c r="F766" s="12"/>
      <c r="G766" s="12"/>
      <c r="H766" s="52"/>
      <c r="I766" s="52"/>
      <c r="J766" s="79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</row>
    <row r="767" spans="1:34" ht="12.75" customHeight="1" x14ac:dyDescent="0.2">
      <c r="A767" s="12"/>
      <c r="B767" s="12"/>
      <c r="C767" s="12"/>
      <c r="D767" s="12"/>
      <c r="E767" s="12"/>
      <c r="F767" s="12"/>
      <c r="G767" s="12"/>
      <c r="H767" s="52"/>
      <c r="I767" s="52"/>
      <c r="J767" s="79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</row>
    <row r="768" spans="1:34" ht="12.75" customHeight="1" x14ac:dyDescent="0.2">
      <c r="A768" s="12"/>
      <c r="B768" s="12"/>
      <c r="C768" s="12"/>
      <c r="D768" s="12"/>
      <c r="E768" s="12"/>
      <c r="F768" s="12"/>
      <c r="G768" s="12"/>
      <c r="H768" s="52"/>
      <c r="I768" s="52"/>
      <c r="J768" s="79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</row>
    <row r="769" spans="1:34" ht="12.75" customHeight="1" x14ac:dyDescent="0.2">
      <c r="A769" s="12"/>
      <c r="B769" s="12"/>
      <c r="C769" s="12"/>
      <c r="D769" s="12"/>
      <c r="E769" s="12"/>
      <c r="F769" s="12"/>
      <c r="G769" s="12"/>
      <c r="H769" s="52"/>
      <c r="I769" s="52"/>
      <c r="J769" s="79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</row>
    <row r="770" spans="1:34" ht="12.75" customHeight="1" x14ac:dyDescent="0.2">
      <c r="A770" s="12"/>
      <c r="B770" s="12"/>
      <c r="C770" s="12"/>
      <c r="D770" s="12"/>
      <c r="E770" s="12"/>
      <c r="F770" s="12"/>
      <c r="G770" s="12"/>
      <c r="H770" s="52"/>
      <c r="I770" s="52"/>
      <c r="J770" s="79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</row>
    <row r="771" spans="1:34" ht="12.75" customHeight="1" x14ac:dyDescent="0.2">
      <c r="A771" s="12"/>
      <c r="B771" s="12"/>
      <c r="C771" s="12"/>
      <c r="D771" s="12"/>
      <c r="E771" s="12"/>
      <c r="F771" s="12"/>
      <c r="G771" s="12"/>
      <c r="H771" s="52"/>
      <c r="I771" s="52"/>
      <c r="J771" s="79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</row>
    <row r="772" spans="1:34" ht="12.75" customHeight="1" x14ac:dyDescent="0.2">
      <c r="A772" s="12"/>
      <c r="B772" s="12"/>
      <c r="C772" s="12"/>
      <c r="D772" s="12"/>
      <c r="E772" s="12"/>
      <c r="F772" s="12"/>
      <c r="G772" s="12"/>
      <c r="H772" s="52"/>
      <c r="I772" s="52"/>
      <c r="J772" s="79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</row>
    <row r="773" spans="1:34" ht="12.75" customHeight="1" x14ac:dyDescent="0.2">
      <c r="A773" s="12"/>
      <c r="B773" s="12"/>
      <c r="C773" s="12"/>
      <c r="D773" s="12"/>
      <c r="E773" s="12"/>
      <c r="F773" s="12"/>
      <c r="G773" s="12"/>
      <c r="H773" s="52"/>
      <c r="I773" s="52"/>
      <c r="J773" s="79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</row>
    <row r="774" spans="1:34" ht="12.75" customHeight="1" x14ac:dyDescent="0.2">
      <c r="A774" s="12"/>
      <c r="B774" s="12"/>
      <c r="C774" s="12"/>
      <c r="D774" s="12"/>
      <c r="E774" s="12"/>
      <c r="F774" s="12"/>
      <c r="G774" s="12"/>
      <c r="H774" s="52"/>
      <c r="I774" s="52"/>
      <c r="J774" s="79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</row>
    <row r="775" spans="1:34" ht="12.75" customHeight="1" x14ac:dyDescent="0.2">
      <c r="A775" s="12"/>
      <c r="B775" s="12"/>
      <c r="C775" s="12"/>
      <c r="D775" s="12"/>
      <c r="E775" s="12"/>
      <c r="F775" s="12"/>
      <c r="G775" s="12"/>
      <c r="H775" s="52"/>
      <c r="I775" s="52"/>
      <c r="J775" s="79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</row>
    <row r="776" spans="1:34" ht="12.75" customHeight="1" x14ac:dyDescent="0.2">
      <c r="A776" s="12"/>
      <c r="B776" s="12"/>
      <c r="C776" s="12"/>
      <c r="D776" s="12"/>
      <c r="E776" s="12"/>
      <c r="F776" s="12"/>
      <c r="G776" s="12"/>
      <c r="H776" s="52"/>
      <c r="I776" s="52"/>
      <c r="J776" s="79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</row>
    <row r="777" spans="1:34" ht="12.75" customHeight="1" x14ac:dyDescent="0.2">
      <c r="A777" s="12"/>
      <c r="B777" s="12"/>
      <c r="C777" s="12"/>
      <c r="D777" s="12"/>
      <c r="E777" s="12"/>
      <c r="F777" s="12"/>
      <c r="G777" s="12"/>
      <c r="H777" s="52"/>
      <c r="I777" s="52"/>
      <c r="J777" s="79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</row>
    <row r="778" spans="1:34" ht="12.75" customHeight="1" x14ac:dyDescent="0.2">
      <c r="A778" s="12"/>
      <c r="B778" s="12"/>
      <c r="C778" s="12"/>
      <c r="D778" s="12"/>
      <c r="E778" s="12"/>
      <c r="F778" s="12"/>
      <c r="G778" s="12"/>
      <c r="H778" s="52"/>
      <c r="I778" s="52"/>
      <c r="J778" s="79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</row>
    <row r="779" spans="1:34" ht="12.75" customHeight="1" x14ac:dyDescent="0.2">
      <c r="A779" s="12"/>
      <c r="B779" s="12"/>
      <c r="C779" s="12"/>
      <c r="D779" s="12"/>
      <c r="E779" s="12"/>
      <c r="F779" s="12"/>
      <c r="G779" s="12"/>
      <c r="H779" s="52"/>
      <c r="I779" s="52"/>
      <c r="J779" s="79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</row>
    <row r="780" spans="1:34" ht="12.75" customHeight="1" x14ac:dyDescent="0.2">
      <c r="A780" s="12"/>
      <c r="B780" s="12"/>
      <c r="C780" s="12"/>
      <c r="D780" s="12"/>
      <c r="E780" s="12"/>
      <c r="F780" s="12"/>
      <c r="G780" s="12"/>
      <c r="H780" s="52"/>
      <c r="I780" s="52"/>
      <c r="J780" s="79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</row>
    <row r="781" spans="1:34" ht="12.75" customHeight="1" x14ac:dyDescent="0.2">
      <c r="A781" s="12"/>
      <c r="B781" s="12"/>
      <c r="C781" s="12"/>
      <c r="D781" s="12"/>
      <c r="E781" s="12"/>
      <c r="F781" s="12"/>
      <c r="G781" s="12"/>
      <c r="H781" s="52"/>
      <c r="I781" s="52"/>
      <c r="J781" s="79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</row>
    <row r="782" spans="1:34" ht="12.75" customHeight="1" x14ac:dyDescent="0.2">
      <c r="A782" s="12"/>
      <c r="B782" s="12"/>
      <c r="C782" s="12"/>
      <c r="D782" s="12"/>
      <c r="E782" s="12"/>
      <c r="F782" s="12"/>
      <c r="G782" s="12"/>
      <c r="H782" s="52"/>
      <c r="I782" s="52"/>
      <c r="J782" s="79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</row>
    <row r="783" spans="1:34" ht="12.75" customHeight="1" x14ac:dyDescent="0.2">
      <c r="A783" s="12"/>
      <c r="B783" s="12"/>
      <c r="C783" s="12"/>
      <c r="D783" s="12"/>
      <c r="E783" s="12"/>
      <c r="F783" s="12"/>
      <c r="G783" s="12"/>
      <c r="H783" s="52"/>
      <c r="I783" s="52"/>
      <c r="J783" s="79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</row>
    <row r="784" spans="1:34" ht="12.75" customHeight="1" x14ac:dyDescent="0.2">
      <c r="A784" s="12"/>
      <c r="B784" s="12"/>
      <c r="C784" s="12"/>
      <c r="D784" s="12"/>
      <c r="E784" s="12"/>
      <c r="F784" s="12"/>
      <c r="G784" s="12"/>
      <c r="H784" s="52"/>
      <c r="I784" s="52"/>
      <c r="J784" s="79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</row>
    <row r="785" spans="1:34" ht="12.75" customHeight="1" x14ac:dyDescent="0.2">
      <c r="A785" s="12"/>
      <c r="B785" s="12"/>
      <c r="C785" s="12"/>
      <c r="D785" s="12"/>
      <c r="E785" s="12"/>
      <c r="F785" s="12"/>
      <c r="G785" s="12"/>
      <c r="H785" s="52"/>
      <c r="I785" s="52"/>
      <c r="J785" s="79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</row>
    <row r="786" spans="1:34" ht="12.75" customHeight="1" x14ac:dyDescent="0.2">
      <c r="A786" s="12"/>
      <c r="B786" s="12"/>
      <c r="C786" s="12"/>
      <c r="D786" s="12"/>
      <c r="E786" s="12"/>
      <c r="F786" s="12"/>
      <c r="G786" s="12"/>
      <c r="H786" s="52"/>
      <c r="I786" s="52"/>
      <c r="J786" s="79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</row>
    <row r="787" spans="1:34" ht="12.75" customHeight="1" x14ac:dyDescent="0.2">
      <c r="A787" s="12"/>
      <c r="B787" s="12"/>
      <c r="C787" s="12"/>
      <c r="D787" s="12"/>
      <c r="E787" s="12"/>
      <c r="F787" s="12"/>
      <c r="G787" s="12"/>
      <c r="H787" s="52"/>
      <c r="I787" s="52"/>
      <c r="J787" s="79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</row>
    <row r="788" spans="1:34" ht="12.75" customHeight="1" x14ac:dyDescent="0.2">
      <c r="A788" s="12"/>
      <c r="B788" s="12"/>
      <c r="C788" s="12"/>
      <c r="D788" s="12"/>
      <c r="E788" s="12"/>
      <c r="F788" s="12"/>
      <c r="G788" s="12"/>
      <c r="H788" s="52"/>
      <c r="I788" s="52"/>
      <c r="J788" s="79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</row>
    <row r="789" spans="1:34" ht="12.75" customHeight="1" x14ac:dyDescent="0.2">
      <c r="A789" s="12"/>
      <c r="B789" s="12"/>
      <c r="C789" s="12"/>
      <c r="D789" s="12"/>
      <c r="E789" s="12"/>
      <c r="F789" s="12"/>
      <c r="G789" s="12"/>
      <c r="H789" s="52"/>
      <c r="I789" s="52"/>
      <c r="J789" s="79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</row>
    <row r="790" spans="1:34" ht="12.75" customHeight="1" x14ac:dyDescent="0.2">
      <c r="A790" s="12"/>
      <c r="B790" s="12"/>
      <c r="C790" s="12"/>
      <c r="D790" s="12"/>
      <c r="E790" s="12"/>
      <c r="F790" s="12"/>
      <c r="G790" s="12"/>
      <c r="H790" s="52"/>
      <c r="I790" s="52"/>
      <c r="J790" s="79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</row>
    <row r="791" spans="1:34" ht="12.75" customHeight="1" x14ac:dyDescent="0.2">
      <c r="A791" s="12"/>
      <c r="B791" s="12"/>
      <c r="C791" s="12"/>
      <c r="D791" s="12"/>
      <c r="E791" s="12"/>
      <c r="F791" s="12"/>
      <c r="G791" s="12"/>
      <c r="H791" s="52"/>
      <c r="I791" s="52"/>
      <c r="J791" s="79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</row>
    <row r="792" spans="1:34" ht="12.75" customHeight="1" x14ac:dyDescent="0.2">
      <c r="A792" s="12"/>
      <c r="B792" s="12"/>
      <c r="C792" s="12"/>
      <c r="D792" s="12"/>
      <c r="E792" s="12"/>
      <c r="F792" s="12"/>
      <c r="G792" s="12"/>
      <c r="H792" s="52"/>
      <c r="I792" s="52"/>
      <c r="J792" s="79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</row>
    <row r="793" spans="1:34" ht="12.75" customHeight="1" x14ac:dyDescent="0.2">
      <c r="A793" s="12"/>
      <c r="B793" s="12"/>
      <c r="C793" s="12"/>
      <c r="D793" s="12"/>
      <c r="E793" s="12"/>
      <c r="F793" s="12"/>
      <c r="G793" s="12"/>
      <c r="H793" s="52"/>
      <c r="I793" s="52"/>
      <c r="J793" s="79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</row>
    <row r="794" spans="1:34" ht="12.75" customHeight="1" x14ac:dyDescent="0.2">
      <c r="A794" s="12"/>
      <c r="B794" s="12"/>
      <c r="C794" s="12"/>
      <c r="D794" s="12"/>
      <c r="E794" s="12"/>
      <c r="F794" s="12"/>
      <c r="G794" s="12"/>
      <c r="H794" s="52"/>
      <c r="I794" s="52"/>
      <c r="J794" s="79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</row>
    <row r="795" spans="1:34" ht="12.75" customHeight="1" x14ac:dyDescent="0.2">
      <c r="A795" s="12"/>
      <c r="B795" s="12"/>
      <c r="C795" s="12"/>
      <c r="D795" s="12"/>
      <c r="E795" s="12"/>
      <c r="F795" s="12"/>
      <c r="G795" s="12"/>
      <c r="H795" s="52"/>
      <c r="I795" s="52"/>
      <c r="J795" s="79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</row>
    <row r="796" spans="1:34" ht="12.75" customHeight="1" x14ac:dyDescent="0.2">
      <c r="A796" s="12"/>
      <c r="B796" s="12"/>
      <c r="C796" s="12"/>
      <c r="D796" s="12"/>
      <c r="E796" s="12"/>
      <c r="F796" s="12"/>
      <c r="G796" s="12"/>
      <c r="H796" s="52"/>
      <c r="I796" s="52"/>
      <c r="J796" s="79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</row>
    <row r="797" spans="1:34" ht="12.75" customHeight="1" x14ac:dyDescent="0.2">
      <c r="A797" s="12"/>
      <c r="B797" s="12"/>
      <c r="C797" s="12"/>
      <c r="D797" s="12"/>
      <c r="E797" s="12"/>
      <c r="F797" s="12"/>
      <c r="G797" s="12"/>
      <c r="H797" s="52"/>
      <c r="I797" s="52"/>
      <c r="J797" s="79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</row>
    <row r="798" spans="1:34" ht="12.75" customHeight="1" x14ac:dyDescent="0.2">
      <c r="A798" s="12"/>
      <c r="B798" s="12"/>
      <c r="C798" s="12"/>
      <c r="D798" s="12"/>
      <c r="E798" s="12"/>
      <c r="F798" s="12"/>
      <c r="G798" s="12"/>
      <c r="H798" s="52"/>
      <c r="I798" s="52"/>
      <c r="J798" s="79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</row>
    <row r="799" spans="1:34" ht="12.75" customHeight="1" x14ac:dyDescent="0.2">
      <c r="A799" s="12"/>
      <c r="B799" s="12"/>
      <c r="C799" s="12"/>
      <c r="D799" s="12"/>
      <c r="E799" s="12"/>
      <c r="F799" s="12"/>
      <c r="G799" s="12"/>
      <c r="H799" s="52"/>
      <c r="I799" s="52"/>
      <c r="J799" s="79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</row>
    <row r="800" spans="1:34" ht="12.75" customHeight="1" x14ac:dyDescent="0.2">
      <c r="A800" s="12"/>
      <c r="B800" s="12"/>
      <c r="C800" s="12"/>
      <c r="D800" s="12"/>
      <c r="E800" s="12"/>
      <c r="F800" s="12"/>
      <c r="G800" s="12"/>
      <c r="H800" s="52"/>
      <c r="I800" s="52"/>
      <c r="J800" s="79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</row>
    <row r="801" spans="1:34" ht="12.75" customHeight="1" x14ac:dyDescent="0.2">
      <c r="A801" s="12"/>
      <c r="B801" s="12"/>
      <c r="C801" s="12"/>
      <c r="D801" s="12"/>
      <c r="E801" s="12"/>
      <c r="F801" s="12"/>
      <c r="G801" s="12"/>
      <c r="H801" s="52"/>
      <c r="I801" s="52"/>
      <c r="J801" s="79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</row>
    <row r="802" spans="1:34" ht="12.75" customHeight="1" x14ac:dyDescent="0.2">
      <c r="A802" s="12"/>
      <c r="B802" s="12"/>
      <c r="C802" s="12"/>
      <c r="D802" s="12"/>
      <c r="E802" s="12"/>
      <c r="F802" s="12"/>
      <c r="G802" s="12"/>
      <c r="H802" s="52"/>
      <c r="I802" s="52"/>
      <c r="J802" s="79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</row>
    <row r="803" spans="1:34" ht="12.75" customHeight="1" x14ac:dyDescent="0.2">
      <c r="A803" s="12"/>
      <c r="B803" s="12"/>
      <c r="C803" s="12"/>
      <c r="D803" s="12"/>
      <c r="E803" s="12"/>
      <c r="F803" s="12"/>
      <c r="G803" s="12"/>
      <c r="H803" s="52"/>
      <c r="I803" s="52"/>
      <c r="J803" s="79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</row>
    <row r="804" spans="1:34" ht="12.75" customHeight="1" x14ac:dyDescent="0.2">
      <c r="A804" s="12"/>
      <c r="B804" s="12"/>
      <c r="C804" s="12"/>
      <c r="D804" s="12"/>
      <c r="E804" s="12"/>
      <c r="F804" s="12"/>
      <c r="G804" s="12"/>
      <c r="H804" s="52"/>
      <c r="I804" s="52"/>
      <c r="J804" s="79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</row>
    <row r="805" spans="1:34" ht="12.75" customHeight="1" x14ac:dyDescent="0.2">
      <c r="A805" s="12"/>
      <c r="B805" s="12"/>
      <c r="C805" s="12"/>
      <c r="D805" s="12"/>
      <c r="E805" s="12"/>
      <c r="F805" s="12"/>
      <c r="G805" s="12"/>
      <c r="H805" s="52"/>
      <c r="I805" s="52"/>
      <c r="J805" s="79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</row>
    <row r="806" spans="1:34" ht="12.75" customHeight="1" x14ac:dyDescent="0.2">
      <c r="A806" s="12"/>
      <c r="B806" s="12"/>
      <c r="C806" s="12"/>
      <c r="D806" s="12"/>
      <c r="E806" s="12"/>
      <c r="F806" s="12"/>
      <c r="G806" s="12"/>
      <c r="H806" s="52"/>
      <c r="I806" s="52"/>
      <c r="J806" s="79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</row>
    <row r="807" spans="1:34" ht="12.75" customHeight="1" x14ac:dyDescent="0.2">
      <c r="A807" s="12"/>
      <c r="B807" s="12"/>
      <c r="C807" s="12"/>
      <c r="D807" s="12"/>
      <c r="E807" s="12"/>
      <c r="F807" s="12"/>
      <c r="G807" s="12"/>
      <c r="H807" s="52"/>
      <c r="I807" s="52"/>
      <c r="J807" s="79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</row>
    <row r="808" spans="1:34" ht="12.75" customHeight="1" x14ac:dyDescent="0.2">
      <c r="A808" s="12"/>
      <c r="B808" s="12"/>
      <c r="C808" s="12"/>
      <c r="D808" s="12"/>
      <c r="E808" s="12"/>
      <c r="F808" s="12"/>
      <c r="G808" s="12"/>
      <c r="H808" s="52"/>
      <c r="I808" s="52"/>
      <c r="J808" s="79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</row>
    <row r="809" spans="1:34" ht="12.75" customHeight="1" x14ac:dyDescent="0.2">
      <c r="A809" s="12"/>
      <c r="B809" s="12"/>
      <c r="C809" s="12"/>
      <c r="D809" s="12"/>
      <c r="E809" s="12"/>
      <c r="F809" s="12"/>
      <c r="G809" s="12"/>
      <c r="H809" s="52"/>
      <c r="I809" s="52"/>
      <c r="J809" s="79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</row>
    <row r="810" spans="1:34" ht="12.75" customHeight="1" x14ac:dyDescent="0.2">
      <c r="A810" s="12"/>
      <c r="B810" s="12"/>
      <c r="C810" s="12"/>
      <c r="D810" s="12"/>
      <c r="E810" s="12"/>
      <c r="F810" s="12"/>
      <c r="G810" s="12"/>
      <c r="H810" s="52"/>
      <c r="I810" s="52"/>
      <c r="J810" s="79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</row>
    <row r="811" spans="1:34" ht="12.75" customHeight="1" x14ac:dyDescent="0.2">
      <c r="A811" s="12"/>
      <c r="B811" s="12"/>
      <c r="C811" s="12"/>
      <c r="D811" s="12"/>
      <c r="E811" s="12"/>
      <c r="F811" s="12"/>
      <c r="G811" s="12"/>
      <c r="H811" s="52"/>
      <c r="I811" s="52"/>
      <c r="J811" s="79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</row>
    <row r="812" spans="1:34" ht="12.75" customHeight="1" x14ac:dyDescent="0.2">
      <c r="A812" s="12"/>
      <c r="B812" s="12"/>
      <c r="C812" s="12"/>
      <c r="D812" s="12"/>
      <c r="E812" s="12"/>
      <c r="F812" s="12"/>
      <c r="G812" s="12"/>
      <c r="H812" s="52"/>
      <c r="I812" s="52"/>
      <c r="J812" s="79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</row>
    <row r="813" spans="1:34" ht="12.75" customHeight="1" x14ac:dyDescent="0.2">
      <c r="A813" s="12"/>
      <c r="B813" s="12"/>
      <c r="C813" s="12"/>
      <c r="D813" s="12"/>
      <c r="E813" s="12"/>
      <c r="F813" s="12"/>
      <c r="G813" s="12"/>
      <c r="H813" s="52"/>
      <c r="I813" s="52"/>
      <c r="J813" s="79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</row>
    <row r="814" spans="1:34" ht="12.75" customHeight="1" x14ac:dyDescent="0.2">
      <c r="A814" s="12"/>
      <c r="B814" s="12"/>
      <c r="C814" s="12"/>
      <c r="D814" s="12"/>
      <c r="E814" s="12"/>
      <c r="F814" s="12"/>
      <c r="G814" s="12"/>
      <c r="H814" s="52"/>
      <c r="I814" s="52"/>
      <c r="J814" s="79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</row>
    <row r="815" spans="1:34" ht="12.75" customHeight="1" x14ac:dyDescent="0.2">
      <c r="A815" s="12"/>
      <c r="B815" s="12"/>
      <c r="C815" s="12"/>
      <c r="D815" s="12"/>
      <c r="E815" s="12"/>
      <c r="F815" s="12"/>
      <c r="G815" s="12"/>
      <c r="H815" s="52"/>
      <c r="I815" s="52"/>
      <c r="J815" s="79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</row>
    <row r="816" spans="1:34" ht="12.75" customHeight="1" x14ac:dyDescent="0.2">
      <c r="A816" s="12"/>
      <c r="B816" s="12"/>
      <c r="C816" s="12"/>
      <c r="D816" s="12"/>
      <c r="E816" s="12"/>
      <c r="F816" s="12"/>
      <c r="G816" s="12"/>
      <c r="H816" s="52"/>
      <c r="I816" s="52"/>
      <c r="J816" s="79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</row>
    <row r="817" spans="1:34" ht="12.75" customHeight="1" x14ac:dyDescent="0.2">
      <c r="A817" s="12"/>
      <c r="B817" s="12"/>
      <c r="C817" s="12"/>
      <c r="D817" s="12"/>
      <c r="E817" s="12"/>
      <c r="F817" s="12"/>
      <c r="G817" s="12"/>
      <c r="H817" s="52"/>
      <c r="I817" s="52"/>
      <c r="J817" s="79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</row>
    <row r="818" spans="1:34" ht="12.75" customHeight="1" x14ac:dyDescent="0.2">
      <c r="A818" s="12"/>
      <c r="B818" s="12"/>
      <c r="C818" s="12"/>
      <c r="D818" s="12"/>
      <c r="E818" s="12"/>
      <c r="F818" s="12"/>
      <c r="G818" s="12"/>
      <c r="H818" s="52"/>
      <c r="I818" s="52"/>
      <c r="J818" s="79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</row>
    <row r="819" spans="1:34" ht="12.75" customHeight="1" x14ac:dyDescent="0.2">
      <c r="A819" s="12"/>
      <c r="B819" s="12"/>
      <c r="C819" s="12"/>
      <c r="D819" s="12"/>
      <c r="E819" s="12"/>
      <c r="F819" s="12"/>
      <c r="G819" s="12"/>
      <c r="H819" s="52"/>
      <c r="I819" s="52"/>
      <c r="J819" s="79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</row>
    <row r="820" spans="1:34" ht="12.75" customHeight="1" x14ac:dyDescent="0.2">
      <c r="A820" s="12"/>
      <c r="B820" s="12"/>
      <c r="C820" s="12"/>
      <c r="D820" s="12"/>
      <c r="E820" s="12"/>
      <c r="F820" s="12"/>
      <c r="G820" s="12"/>
      <c r="H820" s="52"/>
      <c r="I820" s="52"/>
      <c r="J820" s="79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</row>
    <row r="821" spans="1:34" ht="12.75" customHeight="1" x14ac:dyDescent="0.2">
      <c r="A821" s="12"/>
      <c r="B821" s="12"/>
      <c r="C821" s="12"/>
      <c r="D821" s="12"/>
      <c r="E821" s="12"/>
      <c r="F821" s="12"/>
      <c r="G821" s="12"/>
      <c r="H821" s="52"/>
      <c r="I821" s="52"/>
      <c r="J821" s="79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</row>
    <row r="822" spans="1:34" ht="12.75" customHeight="1" x14ac:dyDescent="0.2">
      <c r="A822" s="12"/>
      <c r="B822" s="12"/>
      <c r="C822" s="12"/>
      <c r="D822" s="12"/>
      <c r="E822" s="12"/>
      <c r="F822" s="12"/>
      <c r="G822" s="12"/>
      <c r="H822" s="52"/>
      <c r="I822" s="52"/>
      <c r="J822" s="79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</row>
    <row r="823" spans="1:34" ht="12.75" customHeight="1" x14ac:dyDescent="0.2">
      <c r="A823" s="12"/>
      <c r="B823" s="12"/>
      <c r="C823" s="12"/>
      <c r="D823" s="12"/>
      <c r="E823" s="12"/>
      <c r="F823" s="12"/>
      <c r="G823" s="12"/>
      <c r="H823" s="52"/>
      <c r="I823" s="52"/>
      <c r="J823" s="79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</row>
    <row r="824" spans="1:34" ht="12.75" customHeight="1" x14ac:dyDescent="0.2">
      <c r="A824" s="12"/>
      <c r="B824" s="12"/>
      <c r="C824" s="12"/>
      <c r="D824" s="12"/>
      <c r="E824" s="12"/>
      <c r="F824" s="12"/>
      <c r="G824" s="12"/>
      <c r="H824" s="52"/>
      <c r="I824" s="52"/>
      <c r="J824" s="79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</row>
    <row r="825" spans="1:34" ht="12.75" customHeight="1" x14ac:dyDescent="0.2">
      <c r="A825" s="12"/>
      <c r="B825" s="12"/>
      <c r="C825" s="12"/>
      <c r="D825" s="12"/>
      <c r="E825" s="12"/>
      <c r="F825" s="12"/>
      <c r="G825" s="12"/>
      <c r="H825" s="52"/>
      <c r="I825" s="52"/>
      <c r="J825" s="79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</row>
    <row r="826" spans="1:34" ht="12.75" customHeight="1" x14ac:dyDescent="0.2">
      <c r="A826" s="12"/>
      <c r="B826" s="12"/>
      <c r="C826" s="12"/>
      <c r="D826" s="12"/>
      <c r="E826" s="12"/>
      <c r="F826" s="12"/>
      <c r="G826" s="12"/>
      <c r="H826" s="52"/>
      <c r="I826" s="52"/>
      <c r="J826" s="79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</row>
    <row r="827" spans="1:34" ht="12.75" customHeight="1" x14ac:dyDescent="0.2">
      <c r="A827" s="12"/>
      <c r="B827" s="12"/>
      <c r="C827" s="12"/>
      <c r="D827" s="12"/>
      <c r="E827" s="12"/>
      <c r="F827" s="12"/>
      <c r="G827" s="12"/>
      <c r="H827" s="52"/>
      <c r="I827" s="52"/>
      <c r="J827" s="79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</row>
    <row r="828" spans="1:34" ht="12.75" customHeight="1" x14ac:dyDescent="0.2">
      <c r="A828" s="12"/>
      <c r="B828" s="12"/>
      <c r="C828" s="12"/>
      <c r="D828" s="12"/>
      <c r="E828" s="12"/>
      <c r="F828" s="12"/>
      <c r="G828" s="12"/>
      <c r="H828" s="52"/>
      <c r="I828" s="52"/>
      <c r="J828" s="79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</row>
    <row r="829" spans="1:34" ht="12.75" customHeight="1" x14ac:dyDescent="0.2">
      <c r="A829" s="12"/>
      <c r="B829" s="12"/>
      <c r="C829" s="12"/>
      <c r="D829" s="12"/>
      <c r="E829" s="12"/>
      <c r="F829" s="12"/>
      <c r="G829" s="12"/>
      <c r="H829" s="52"/>
      <c r="I829" s="52"/>
      <c r="J829" s="79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</row>
    <row r="830" spans="1:34" ht="12.75" customHeight="1" x14ac:dyDescent="0.2">
      <c r="A830" s="12"/>
      <c r="B830" s="12"/>
      <c r="C830" s="12"/>
      <c r="D830" s="12"/>
      <c r="E830" s="12"/>
      <c r="F830" s="12"/>
      <c r="G830" s="12"/>
      <c r="H830" s="52"/>
      <c r="I830" s="52"/>
      <c r="J830" s="79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</row>
    <row r="831" spans="1:34" ht="12.75" customHeight="1" x14ac:dyDescent="0.2">
      <c r="A831" s="12"/>
      <c r="B831" s="12"/>
      <c r="C831" s="12"/>
      <c r="D831" s="12"/>
      <c r="E831" s="12"/>
      <c r="F831" s="12"/>
      <c r="G831" s="12"/>
      <c r="H831" s="52"/>
      <c r="I831" s="52"/>
      <c r="J831" s="79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</row>
    <row r="832" spans="1:34" ht="12.75" customHeight="1" x14ac:dyDescent="0.2">
      <c r="A832" s="12"/>
      <c r="B832" s="12"/>
      <c r="C832" s="12"/>
      <c r="D832" s="12"/>
      <c r="E832" s="12"/>
      <c r="F832" s="12"/>
      <c r="G832" s="12"/>
      <c r="H832" s="52"/>
      <c r="I832" s="52"/>
      <c r="J832" s="79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</row>
    <row r="833" spans="1:34" ht="12.75" customHeight="1" x14ac:dyDescent="0.2">
      <c r="A833" s="12"/>
      <c r="B833" s="12"/>
      <c r="C833" s="12"/>
      <c r="D833" s="12"/>
      <c r="E833" s="12"/>
      <c r="F833" s="12"/>
      <c r="G833" s="12"/>
      <c r="H833" s="52"/>
      <c r="I833" s="52"/>
      <c r="J833" s="79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</row>
    <row r="834" spans="1:34" ht="12.75" customHeight="1" x14ac:dyDescent="0.2">
      <c r="A834" s="12"/>
      <c r="B834" s="12"/>
      <c r="C834" s="12"/>
      <c r="D834" s="12"/>
      <c r="E834" s="12"/>
      <c r="F834" s="12"/>
      <c r="G834" s="12"/>
      <c r="H834" s="52"/>
      <c r="I834" s="52"/>
      <c r="J834" s="79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</row>
    <row r="835" spans="1:34" ht="12.75" customHeight="1" x14ac:dyDescent="0.2">
      <c r="A835" s="12"/>
      <c r="B835" s="12"/>
      <c r="C835" s="12"/>
      <c r="D835" s="12"/>
      <c r="E835" s="12"/>
      <c r="F835" s="12"/>
      <c r="G835" s="12"/>
      <c r="H835" s="52"/>
      <c r="I835" s="52"/>
      <c r="J835" s="79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</row>
    <row r="836" spans="1:34" ht="12.75" customHeight="1" x14ac:dyDescent="0.2">
      <c r="A836" s="12"/>
      <c r="B836" s="12"/>
      <c r="C836" s="12"/>
      <c r="D836" s="12"/>
      <c r="E836" s="12"/>
      <c r="F836" s="12"/>
      <c r="G836" s="12"/>
      <c r="H836" s="52"/>
      <c r="I836" s="52"/>
      <c r="J836" s="79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</row>
    <row r="837" spans="1:34" ht="12.75" customHeight="1" x14ac:dyDescent="0.2">
      <c r="A837" s="12"/>
      <c r="B837" s="12"/>
      <c r="C837" s="12"/>
      <c r="D837" s="12"/>
      <c r="E837" s="12"/>
      <c r="F837" s="12"/>
      <c r="G837" s="12"/>
      <c r="H837" s="52"/>
      <c r="I837" s="52"/>
      <c r="J837" s="79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</row>
    <row r="838" spans="1:34" ht="12.75" customHeight="1" x14ac:dyDescent="0.2">
      <c r="A838" s="12"/>
      <c r="B838" s="12"/>
      <c r="C838" s="12"/>
      <c r="D838" s="12"/>
      <c r="E838" s="12"/>
      <c r="F838" s="12"/>
      <c r="G838" s="12"/>
      <c r="H838" s="52"/>
      <c r="I838" s="52"/>
      <c r="J838" s="79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</row>
    <row r="839" spans="1:34" ht="12.75" customHeight="1" x14ac:dyDescent="0.2">
      <c r="A839" s="12"/>
      <c r="B839" s="12"/>
      <c r="C839" s="12"/>
      <c r="D839" s="12"/>
      <c r="E839" s="12"/>
      <c r="F839" s="12"/>
      <c r="G839" s="12"/>
      <c r="H839" s="52"/>
      <c r="I839" s="52"/>
      <c r="J839" s="79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</row>
    <row r="840" spans="1:34" ht="12.75" customHeight="1" x14ac:dyDescent="0.2">
      <c r="A840" s="12"/>
      <c r="B840" s="12"/>
      <c r="C840" s="12"/>
      <c r="D840" s="12"/>
      <c r="E840" s="12"/>
      <c r="F840" s="12"/>
      <c r="G840" s="12"/>
      <c r="H840" s="52"/>
      <c r="I840" s="52"/>
      <c r="J840" s="79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</row>
    <row r="841" spans="1:34" ht="12.75" customHeight="1" x14ac:dyDescent="0.2">
      <c r="A841" s="12"/>
      <c r="B841" s="12"/>
      <c r="C841" s="12"/>
      <c r="D841" s="12"/>
      <c r="E841" s="12"/>
      <c r="F841" s="12"/>
      <c r="G841" s="12"/>
      <c r="H841" s="52"/>
      <c r="I841" s="52"/>
      <c r="J841" s="79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</row>
    <row r="842" spans="1:34" ht="12.75" customHeight="1" x14ac:dyDescent="0.2">
      <c r="A842" s="12"/>
      <c r="B842" s="12"/>
      <c r="C842" s="12"/>
      <c r="D842" s="12"/>
      <c r="E842" s="12"/>
      <c r="F842" s="12"/>
      <c r="G842" s="12"/>
      <c r="H842" s="52"/>
      <c r="I842" s="52"/>
      <c r="J842" s="79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</row>
    <row r="843" spans="1:34" ht="12.75" customHeight="1" x14ac:dyDescent="0.2">
      <c r="A843" s="12"/>
      <c r="B843" s="12"/>
      <c r="C843" s="12"/>
      <c r="D843" s="12"/>
      <c r="E843" s="12"/>
      <c r="F843" s="12"/>
      <c r="G843" s="12"/>
      <c r="H843" s="52"/>
      <c r="I843" s="52"/>
      <c r="J843" s="79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</row>
    <row r="844" spans="1:34" ht="12.75" customHeight="1" x14ac:dyDescent="0.2">
      <c r="A844" s="12"/>
      <c r="B844" s="12"/>
      <c r="C844" s="12"/>
      <c r="D844" s="12"/>
      <c r="E844" s="12"/>
      <c r="F844" s="12"/>
      <c r="G844" s="12"/>
      <c r="H844" s="52"/>
      <c r="I844" s="52"/>
      <c r="J844" s="79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</row>
    <row r="845" spans="1:34" ht="12.75" customHeight="1" x14ac:dyDescent="0.2">
      <c r="A845" s="12"/>
      <c r="B845" s="12"/>
      <c r="C845" s="12"/>
      <c r="D845" s="12"/>
      <c r="E845" s="12"/>
      <c r="F845" s="12"/>
      <c r="G845" s="12"/>
      <c r="H845" s="52"/>
      <c r="I845" s="52"/>
      <c r="J845" s="79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</row>
    <row r="846" spans="1:34" ht="12.75" customHeight="1" x14ac:dyDescent="0.2">
      <c r="A846" s="12"/>
      <c r="B846" s="12"/>
      <c r="C846" s="12"/>
      <c r="D846" s="12"/>
      <c r="E846" s="12"/>
      <c r="F846" s="12"/>
      <c r="G846" s="12"/>
      <c r="H846" s="52"/>
      <c r="I846" s="52"/>
      <c r="J846" s="79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</row>
    <row r="847" spans="1:34" ht="12.75" customHeight="1" x14ac:dyDescent="0.2">
      <c r="A847" s="12"/>
      <c r="B847" s="12"/>
      <c r="C847" s="12"/>
      <c r="D847" s="12"/>
      <c r="E847" s="12"/>
      <c r="F847" s="12"/>
      <c r="G847" s="12"/>
      <c r="H847" s="52"/>
      <c r="I847" s="52"/>
      <c r="J847" s="79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</row>
    <row r="848" spans="1:34" ht="12.75" customHeight="1" x14ac:dyDescent="0.2">
      <c r="A848" s="12"/>
      <c r="B848" s="12"/>
      <c r="C848" s="12"/>
      <c r="D848" s="12"/>
      <c r="E848" s="12"/>
      <c r="F848" s="12"/>
      <c r="G848" s="12"/>
      <c r="H848" s="52"/>
      <c r="I848" s="52"/>
      <c r="J848" s="79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</row>
    <row r="849" spans="1:34" ht="12.75" customHeight="1" x14ac:dyDescent="0.2">
      <c r="A849" s="12"/>
      <c r="B849" s="12"/>
      <c r="C849" s="12"/>
      <c r="D849" s="12"/>
      <c r="E849" s="12"/>
      <c r="F849" s="12"/>
      <c r="G849" s="12"/>
      <c r="H849" s="52"/>
      <c r="I849" s="52"/>
      <c r="J849" s="79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</row>
    <row r="850" spans="1:34" ht="12.75" customHeight="1" x14ac:dyDescent="0.2">
      <c r="A850" s="12"/>
      <c r="B850" s="12"/>
      <c r="C850" s="12"/>
      <c r="D850" s="12"/>
      <c r="E850" s="12"/>
      <c r="F850" s="12"/>
      <c r="G850" s="12"/>
      <c r="H850" s="52"/>
      <c r="I850" s="52"/>
      <c r="J850" s="79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</row>
    <row r="851" spans="1:34" ht="12.75" customHeight="1" x14ac:dyDescent="0.2">
      <c r="A851" s="12"/>
      <c r="B851" s="12"/>
      <c r="C851" s="12"/>
      <c r="D851" s="12"/>
      <c r="E851" s="12"/>
      <c r="F851" s="12"/>
      <c r="G851" s="12"/>
      <c r="H851" s="52"/>
      <c r="I851" s="52"/>
      <c r="J851" s="79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</row>
    <row r="852" spans="1:34" ht="12.75" customHeight="1" x14ac:dyDescent="0.2">
      <c r="A852" s="12"/>
      <c r="B852" s="12"/>
      <c r="C852" s="12"/>
      <c r="D852" s="12"/>
      <c r="E852" s="12"/>
      <c r="F852" s="12"/>
      <c r="G852" s="12"/>
      <c r="H852" s="52"/>
      <c r="I852" s="52"/>
      <c r="J852" s="79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</row>
    <row r="853" spans="1:34" ht="12.75" customHeight="1" x14ac:dyDescent="0.2">
      <c r="A853" s="12"/>
      <c r="B853" s="12"/>
      <c r="C853" s="12"/>
      <c r="D853" s="12"/>
      <c r="E853" s="12"/>
      <c r="F853" s="12"/>
      <c r="G853" s="12"/>
      <c r="H853" s="52"/>
      <c r="I853" s="52"/>
      <c r="J853" s="79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</row>
    <row r="854" spans="1:34" ht="12.75" customHeight="1" x14ac:dyDescent="0.2">
      <c r="A854" s="12"/>
      <c r="B854" s="12"/>
      <c r="C854" s="12"/>
      <c r="D854" s="12"/>
      <c r="E854" s="12"/>
      <c r="F854" s="12"/>
      <c r="G854" s="12"/>
      <c r="H854" s="52"/>
      <c r="I854" s="52"/>
      <c r="J854" s="79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</row>
    <row r="855" spans="1:34" ht="12.75" customHeight="1" x14ac:dyDescent="0.2">
      <c r="A855" s="12"/>
      <c r="B855" s="12"/>
      <c r="C855" s="12"/>
      <c r="D855" s="12"/>
      <c r="E855" s="12"/>
      <c r="F855" s="12"/>
      <c r="G855" s="12"/>
      <c r="H855" s="52"/>
      <c r="I855" s="52"/>
      <c r="J855" s="79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</row>
    <row r="856" spans="1:34" ht="12.75" customHeight="1" x14ac:dyDescent="0.2">
      <c r="A856" s="12"/>
      <c r="B856" s="12"/>
      <c r="C856" s="12"/>
      <c r="D856" s="12"/>
      <c r="E856" s="12"/>
      <c r="F856" s="12"/>
      <c r="G856" s="12"/>
      <c r="H856" s="52"/>
      <c r="I856" s="52"/>
      <c r="J856" s="79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</row>
    <row r="857" spans="1:34" ht="12.75" customHeight="1" x14ac:dyDescent="0.2">
      <c r="A857" s="12"/>
      <c r="B857" s="12"/>
      <c r="C857" s="12"/>
      <c r="D857" s="12"/>
      <c r="E857" s="12"/>
      <c r="F857" s="12"/>
      <c r="G857" s="12"/>
      <c r="H857" s="52"/>
      <c r="I857" s="52"/>
      <c r="J857" s="79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</row>
    <row r="858" spans="1:34" ht="12.75" customHeight="1" x14ac:dyDescent="0.2">
      <c r="A858" s="12"/>
      <c r="B858" s="12"/>
      <c r="C858" s="12"/>
      <c r="D858" s="12"/>
      <c r="E858" s="12"/>
      <c r="F858" s="12"/>
      <c r="G858" s="12"/>
      <c r="H858" s="52"/>
      <c r="I858" s="52"/>
      <c r="J858" s="79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</row>
    <row r="859" spans="1:34" ht="12.75" customHeight="1" x14ac:dyDescent="0.2">
      <c r="A859" s="12"/>
      <c r="B859" s="12"/>
      <c r="C859" s="12"/>
      <c r="D859" s="12"/>
      <c r="E859" s="12"/>
      <c r="F859" s="12"/>
      <c r="G859" s="12"/>
      <c r="H859" s="52"/>
      <c r="I859" s="52"/>
      <c r="J859" s="79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</row>
    <row r="860" spans="1:34" ht="12.75" customHeight="1" x14ac:dyDescent="0.2">
      <c r="A860" s="12"/>
      <c r="B860" s="12"/>
      <c r="C860" s="12"/>
      <c r="D860" s="12"/>
      <c r="E860" s="12"/>
      <c r="F860" s="12"/>
      <c r="G860" s="12"/>
      <c r="H860" s="52"/>
      <c r="I860" s="52"/>
      <c r="J860" s="79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</row>
    <row r="861" spans="1:34" ht="12.75" customHeight="1" x14ac:dyDescent="0.2">
      <c r="A861" s="12"/>
      <c r="B861" s="12"/>
      <c r="C861" s="12"/>
      <c r="D861" s="12"/>
      <c r="E861" s="12"/>
      <c r="F861" s="12"/>
      <c r="G861" s="12"/>
      <c r="H861" s="52"/>
      <c r="I861" s="52"/>
      <c r="J861" s="79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</row>
    <row r="862" spans="1:34" ht="12.75" customHeight="1" x14ac:dyDescent="0.2">
      <c r="A862" s="12"/>
      <c r="B862" s="12"/>
      <c r="C862" s="12"/>
      <c r="D862" s="12"/>
      <c r="E862" s="12"/>
      <c r="F862" s="12"/>
      <c r="G862" s="12"/>
      <c r="H862" s="52"/>
      <c r="I862" s="52"/>
      <c r="J862" s="79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</row>
    <row r="863" spans="1:34" ht="12.75" customHeight="1" x14ac:dyDescent="0.2">
      <c r="A863" s="12"/>
      <c r="B863" s="12"/>
      <c r="C863" s="12"/>
      <c r="D863" s="12"/>
      <c r="E863" s="12"/>
      <c r="F863" s="12"/>
      <c r="G863" s="12"/>
      <c r="H863" s="52"/>
      <c r="I863" s="52"/>
      <c r="J863" s="79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</row>
    <row r="864" spans="1:34" ht="12.75" customHeight="1" x14ac:dyDescent="0.2">
      <c r="A864" s="12"/>
      <c r="B864" s="12"/>
      <c r="C864" s="12"/>
      <c r="D864" s="12"/>
      <c r="E864" s="12"/>
      <c r="F864" s="12"/>
      <c r="G864" s="12"/>
      <c r="H864" s="52"/>
      <c r="I864" s="52"/>
      <c r="J864" s="79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</row>
    <row r="865" spans="1:34" ht="12.75" customHeight="1" x14ac:dyDescent="0.2">
      <c r="A865" s="12"/>
      <c r="B865" s="12"/>
      <c r="C865" s="12"/>
      <c r="D865" s="12"/>
      <c r="E865" s="12"/>
      <c r="F865" s="12"/>
      <c r="G865" s="12"/>
      <c r="H865" s="52"/>
      <c r="I865" s="52"/>
      <c r="J865" s="79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</row>
    <row r="866" spans="1:34" ht="12.75" customHeight="1" x14ac:dyDescent="0.2">
      <c r="A866" s="12"/>
      <c r="B866" s="12"/>
      <c r="C866" s="12"/>
      <c r="D866" s="12"/>
      <c r="E866" s="12"/>
      <c r="F866" s="12"/>
      <c r="G866" s="12"/>
      <c r="H866" s="52"/>
      <c r="I866" s="52"/>
      <c r="J866" s="79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</row>
    <row r="867" spans="1:34" ht="12.75" customHeight="1" x14ac:dyDescent="0.2">
      <c r="A867" s="12"/>
      <c r="B867" s="12"/>
      <c r="C867" s="12"/>
      <c r="D867" s="12"/>
      <c r="E867" s="12"/>
      <c r="F867" s="12"/>
      <c r="G867" s="12"/>
      <c r="H867" s="52"/>
      <c r="I867" s="52"/>
      <c r="J867" s="79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</row>
    <row r="868" spans="1:34" ht="12.75" customHeight="1" x14ac:dyDescent="0.2">
      <c r="A868" s="12"/>
      <c r="B868" s="12"/>
      <c r="C868" s="12"/>
      <c r="D868" s="12"/>
      <c r="E868" s="12"/>
      <c r="F868" s="12"/>
      <c r="G868" s="12"/>
      <c r="H868" s="52"/>
      <c r="I868" s="52"/>
      <c r="J868" s="79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</row>
    <row r="869" spans="1:34" ht="12.75" customHeight="1" x14ac:dyDescent="0.2">
      <c r="A869" s="12"/>
      <c r="B869" s="12"/>
      <c r="C869" s="12"/>
      <c r="D869" s="12"/>
      <c r="E869" s="12"/>
      <c r="F869" s="12"/>
      <c r="G869" s="12"/>
      <c r="H869" s="52"/>
      <c r="I869" s="52"/>
      <c r="J869" s="79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</row>
    <row r="870" spans="1:34" ht="12.75" customHeight="1" x14ac:dyDescent="0.2">
      <c r="A870" s="12"/>
      <c r="B870" s="12"/>
      <c r="C870" s="12"/>
      <c r="D870" s="12"/>
      <c r="E870" s="12"/>
      <c r="F870" s="12"/>
      <c r="G870" s="12"/>
      <c r="H870" s="52"/>
      <c r="I870" s="52"/>
      <c r="J870" s="79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</row>
    <row r="871" spans="1:34" ht="12.75" customHeight="1" x14ac:dyDescent="0.2">
      <c r="A871" s="12"/>
      <c r="B871" s="12"/>
      <c r="C871" s="12"/>
      <c r="D871" s="12"/>
      <c r="E871" s="12"/>
      <c r="F871" s="12"/>
      <c r="G871" s="12"/>
      <c r="H871" s="52"/>
      <c r="I871" s="52"/>
      <c r="J871" s="79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</row>
    <row r="872" spans="1:34" ht="12.75" customHeight="1" x14ac:dyDescent="0.2">
      <c r="A872" s="12"/>
      <c r="B872" s="12"/>
      <c r="C872" s="12"/>
      <c r="D872" s="12"/>
      <c r="E872" s="12"/>
      <c r="F872" s="12"/>
      <c r="G872" s="12"/>
      <c r="H872" s="52"/>
      <c r="I872" s="52"/>
      <c r="J872" s="79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</row>
    <row r="873" spans="1:34" ht="12.75" customHeight="1" x14ac:dyDescent="0.2">
      <c r="A873" s="12"/>
      <c r="B873" s="12"/>
      <c r="C873" s="12"/>
      <c r="D873" s="12"/>
      <c r="E873" s="12"/>
      <c r="F873" s="12"/>
      <c r="G873" s="12"/>
      <c r="H873" s="52"/>
      <c r="I873" s="52"/>
      <c r="J873" s="79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</row>
    <row r="874" spans="1:34" ht="12.75" customHeight="1" x14ac:dyDescent="0.2">
      <c r="A874" s="12"/>
      <c r="B874" s="12"/>
      <c r="C874" s="12"/>
      <c r="D874" s="12"/>
      <c r="E874" s="12"/>
      <c r="F874" s="12"/>
      <c r="G874" s="12"/>
      <c r="H874" s="52"/>
      <c r="I874" s="52"/>
      <c r="J874" s="79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</row>
    <row r="875" spans="1:34" ht="12.75" customHeight="1" x14ac:dyDescent="0.2">
      <c r="A875" s="12"/>
      <c r="B875" s="12"/>
      <c r="C875" s="12"/>
      <c r="D875" s="12"/>
      <c r="E875" s="12"/>
      <c r="F875" s="12"/>
      <c r="G875" s="12"/>
      <c r="H875" s="52"/>
      <c r="I875" s="52"/>
      <c r="J875" s="79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</row>
    <row r="876" spans="1:34" ht="12.75" customHeight="1" x14ac:dyDescent="0.2">
      <c r="A876" s="12"/>
      <c r="B876" s="12"/>
      <c r="C876" s="12"/>
      <c r="D876" s="12"/>
      <c r="E876" s="12"/>
      <c r="F876" s="12"/>
      <c r="G876" s="12"/>
      <c r="H876" s="52"/>
      <c r="I876" s="52"/>
      <c r="J876" s="79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</row>
    <row r="877" spans="1:34" ht="12.75" customHeight="1" x14ac:dyDescent="0.2">
      <c r="A877" s="12"/>
      <c r="B877" s="12"/>
      <c r="C877" s="12"/>
      <c r="D877" s="12"/>
      <c r="E877" s="12"/>
      <c r="F877" s="12"/>
      <c r="G877" s="12"/>
      <c r="H877" s="52"/>
      <c r="I877" s="52"/>
      <c r="J877" s="79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</row>
    <row r="878" spans="1:34" ht="12.75" customHeight="1" x14ac:dyDescent="0.2">
      <c r="A878" s="12"/>
      <c r="B878" s="12"/>
      <c r="C878" s="12"/>
      <c r="D878" s="12"/>
      <c r="E878" s="12"/>
      <c r="F878" s="12"/>
      <c r="G878" s="12"/>
      <c r="H878" s="52"/>
      <c r="I878" s="52"/>
      <c r="J878" s="79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</row>
    <row r="879" spans="1:34" ht="12.75" customHeight="1" x14ac:dyDescent="0.2">
      <c r="A879" s="12"/>
      <c r="B879" s="12"/>
      <c r="C879" s="12"/>
      <c r="D879" s="12"/>
      <c r="E879" s="12"/>
      <c r="F879" s="12"/>
      <c r="G879" s="12"/>
      <c r="H879" s="52"/>
      <c r="I879" s="52"/>
      <c r="J879" s="79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</row>
    <row r="880" spans="1:34" ht="12.75" customHeight="1" x14ac:dyDescent="0.2">
      <c r="A880" s="12"/>
      <c r="B880" s="12"/>
      <c r="C880" s="12"/>
      <c r="D880" s="12"/>
      <c r="E880" s="12"/>
      <c r="F880" s="12"/>
      <c r="G880" s="12"/>
      <c r="H880" s="52"/>
      <c r="I880" s="52"/>
      <c r="J880" s="79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</row>
    <row r="881" spans="1:34" ht="12.75" customHeight="1" x14ac:dyDescent="0.2">
      <c r="A881" s="12"/>
      <c r="B881" s="12"/>
      <c r="C881" s="12"/>
      <c r="D881" s="12"/>
      <c r="E881" s="12"/>
      <c r="F881" s="12"/>
      <c r="G881" s="12"/>
      <c r="H881" s="52"/>
      <c r="I881" s="52"/>
      <c r="J881" s="79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</row>
    <row r="882" spans="1:34" ht="12.75" customHeight="1" x14ac:dyDescent="0.2">
      <c r="A882" s="12"/>
      <c r="B882" s="12"/>
      <c r="C882" s="12"/>
      <c r="D882" s="12"/>
      <c r="E882" s="12"/>
      <c r="F882" s="12"/>
      <c r="G882" s="12"/>
      <c r="H882" s="52"/>
      <c r="I882" s="52"/>
      <c r="J882" s="79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</row>
    <row r="883" spans="1:34" ht="12.75" customHeight="1" x14ac:dyDescent="0.2">
      <c r="A883" s="12"/>
      <c r="B883" s="12"/>
      <c r="C883" s="12"/>
      <c r="D883" s="12"/>
      <c r="E883" s="12"/>
      <c r="F883" s="12"/>
      <c r="G883" s="12"/>
      <c r="H883" s="52"/>
      <c r="I883" s="52"/>
      <c r="J883" s="79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</row>
    <row r="884" spans="1:34" ht="12.75" customHeight="1" x14ac:dyDescent="0.2">
      <c r="A884" s="12"/>
      <c r="B884" s="12"/>
      <c r="C884" s="12"/>
      <c r="D884" s="12"/>
      <c r="E884" s="12"/>
      <c r="F884" s="12"/>
      <c r="G884" s="12"/>
      <c r="H884" s="52"/>
      <c r="I884" s="52"/>
      <c r="J884" s="79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</row>
    <row r="885" spans="1:34" ht="12.75" customHeight="1" x14ac:dyDescent="0.2">
      <c r="A885" s="12"/>
      <c r="B885" s="12"/>
      <c r="C885" s="12"/>
      <c r="D885" s="12"/>
      <c r="E885" s="12"/>
      <c r="F885" s="12"/>
      <c r="G885" s="12"/>
      <c r="H885" s="52"/>
      <c r="I885" s="52"/>
      <c r="J885" s="79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</row>
    <row r="886" spans="1:34" ht="12.75" customHeight="1" x14ac:dyDescent="0.2">
      <c r="A886" s="12"/>
      <c r="B886" s="12"/>
      <c r="C886" s="12"/>
      <c r="D886" s="12"/>
      <c r="E886" s="12"/>
      <c r="F886" s="12"/>
      <c r="G886" s="12"/>
      <c r="H886" s="52"/>
      <c r="I886" s="52"/>
      <c r="J886" s="79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</row>
    <row r="887" spans="1:34" ht="12.75" customHeight="1" x14ac:dyDescent="0.2">
      <c r="A887" s="12"/>
      <c r="B887" s="12"/>
      <c r="C887" s="12"/>
      <c r="D887" s="12"/>
      <c r="E887" s="12"/>
      <c r="F887" s="12"/>
      <c r="G887" s="12"/>
      <c r="H887" s="52"/>
      <c r="I887" s="52"/>
      <c r="J887" s="79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</row>
    <row r="888" spans="1:34" ht="12.75" customHeight="1" x14ac:dyDescent="0.2">
      <c r="A888" s="12"/>
      <c r="B888" s="12"/>
      <c r="C888" s="12"/>
      <c r="D888" s="12"/>
      <c r="E888" s="12"/>
      <c r="F888" s="12"/>
      <c r="G888" s="12"/>
      <c r="H888" s="52"/>
      <c r="I888" s="52"/>
      <c r="J888" s="79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</row>
    <row r="889" spans="1:34" ht="12.75" customHeight="1" x14ac:dyDescent="0.2">
      <c r="A889" s="12"/>
      <c r="B889" s="12"/>
      <c r="C889" s="12"/>
      <c r="D889" s="12"/>
      <c r="E889" s="12"/>
      <c r="F889" s="12"/>
      <c r="G889" s="12"/>
      <c r="H889" s="52"/>
      <c r="I889" s="52"/>
      <c r="J889" s="79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</row>
    <row r="890" spans="1:34" ht="12.75" customHeight="1" x14ac:dyDescent="0.2">
      <c r="A890" s="12"/>
      <c r="B890" s="12"/>
      <c r="C890" s="12"/>
      <c r="D890" s="12"/>
      <c r="E890" s="12"/>
      <c r="F890" s="12"/>
      <c r="G890" s="12"/>
      <c r="H890" s="52"/>
      <c r="I890" s="52"/>
      <c r="J890" s="79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</row>
    <row r="891" spans="1:34" ht="12.75" customHeight="1" x14ac:dyDescent="0.2">
      <c r="A891" s="12"/>
      <c r="B891" s="12"/>
      <c r="C891" s="12"/>
      <c r="D891" s="12"/>
      <c r="E891" s="12"/>
      <c r="F891" s="12"/>
      <c r="G891" s="12"/>
      <c r="H891" s="52"/>
      <c r="I891" s="52"/>
      <c r="J891" s="79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</row>
    <row r="892" spans="1:34" ht="12.75" customHeight="1" x14ac:dyDescent="0.2">
      <c r="A892" s="12"/>
      <c r="B892" s="12"/>
      <c r="C892" s="12"/>
      <c r="D892" s="12"/>
      <c r="E892" s="12"/>
      <c r="F892" s="12"/>
      <c r="G892" s="12"/>
      <c r="H892" s="52"/>
      <c r="I892" s="52"/>
      <c r="J892" s="79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</row>
    <row r="893" spans="1:34" ht="12.75" customHeight="1" x14ac:dyDescent="0.2">
      <c r="A893" s="12"/>
      <c r="B893" s="12"/>
      <c r="C893" s="12"/>
      <c r="D893" s="12"/>
      <c r="E893" s="12"/>
      <c r="F893" s="12"/>
      <c r="G893" s="12"/>
      <c r="H893" s="52"/>
      <c r="I893" s="52"/>
      <c r="J893" s="79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</row>
    <row r="894" spans="1:34" ht="12.75" customHeight="1" x14ac:dyDescent="0.2">
      <c r="A894" s="12"/>
      <c r="B894" s="12"/>
      <c r="C894" s="12"/>
      <c r="D894" s="12"/>
      <c r="E894" s="12"/>
      <c r="F894" s="12"/>
      <c r="G894" s="12"/>
      <c r="H894" s="52"/>
      <c r="I894" s="52"/>
      <c r="J894" s="79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</row>
    <row r="895" spans="1:34" ht="12.75" customHeight="1" x14ac:dyDescent="0.2">
      <c r="A895" s="12"/>
      <c r="B895" s="12"/>
      <c r="C895" s="12"/>
      <c r="D895" s="12"/>
      <c r="E895" s="12"/>
      <c r="F895" s="12"/>
      <c r="G895" s="12"/>
      <c r="H895" s="52"/>
      <c r="I895" s="52"/>
      <c r="J895" s="79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</row>
    <row r="896" spans="1:34" ht="12.75" customHeight="1" x14ac:dyDescent="0.2">
      <c r="A896" s="12"/>
      <c r="B896" s="12"/>
      <c r="C896" s="12"/>
      <c r="D896" s="12"/>
      <c r="E896" s="12"/>
      <c r="F896" s="12"/>
      <c r="G896" s="12"/>
      <c r="H896" s="52"/>
      <c r="I896" s="52"/>
      <c r="J896" s="79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</row>
    <row r="897" spans="1:34" ht="12.75" customHeight="1" x14ac:dyDescent="0.2">
      <c r="A897" s="12"/>
      <c r="B897" s="12"/>
      <c r="C897" s="12"/>
      <c r="D897" s="12"/>
      <c r="E897" s="12"/>
      <c r="F897" s="12"/>
      <c r="G897" s="12"/>
      <c r="H897" s="52"/>
      <c r="I897" s="52"/>
      <c r="J897" s="79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</row>
    <row r="898" spans="1:34" ht="12.75" customHeight="1" x14ac:dyDescent="0.2">
      <c r="A898" s="12"/>
      <c r="B898" s="12"/>
      <c r="C898" s="12"/>
      <c r="D898" s="12"/>
      <c r="E898" s="12"/>
      <c r="F898" s="12"/>
      <c r="G898" s="12"/>
      <c r="H898" s="52"/>
      <c r="I898" s="52"/>
      <c r="J898" s="79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</row>
    <row r="899" spans="1:34" ht="12.75" customHeight="1" x14ac:dyDescent="0.2">
      <c r="A899" s="12"/>
      <c r="B899" s="12"/>
      <c r="C899" s="12"/>
      <c r="D899" s="12"/>
      <c r="E899" s="12"/>
      <c r="F899" s="12"/>
      <c r="G899" s="12"/>
      <c r="H899" s="52"/>
      <c r="I899" s="52"/>
      <c r="J899" s="79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</row>
    <row r="900" spans="1:34" ht="12.75" customHeight="1" x14ac:dyDescent="0.2">
      <c r="A900" s="12"/>
      <c r="B900" s="12"/>
      <c r="C900" s="12"/>
      <c r="D900" s="12"/>
      <c r="E900" s="12"/>
      <c r="F900" s="12"/>
      <c r="G900" s="12"/>
      <c r="H900" s="52"/>
      <c r="I900" s="52"/>
      <c r="J900" s="79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</row>
    <row r="901" spans="1:34" ht="12.75" customHeight="1" x14ac:dyDescent="0.2">
      <c r="A901" s="12"/>
      <c r="B901" s="12"/>
      <c r="C901" s="12"/>
      <c r="D901" s="12"/>
      <c r="E901" s="12"/>
      <c r="F901" s="12"/>
      <c r="G901" s="12"/>
      <c r="H901" s="52"/>
      <c r="I901" s="52"/>
      <c r="J901" s="79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</row>
    <row r="902" spans="1:34" ht="12.75" customHeight="1" x14ac:dyDescent="0.2">
      <c r="A902" s="12"/>
      <c r="B902" s="12"/>
      <c r="C902" s="12"/>
      <c r="D902" s="12"/>
      <c r="E902" s="12"/>
      <c r="F902" s="12"/>
      <c r="G902" s="12"/>
      <c r="H902" s="52"/>
      <c r="I902" s="52"/>
      <c r="J902" s="79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</row>
    <row r="903" spans="1:34" ht="12.75" customHeight="1" x14ac:dyDescent="0.2">
      <c r="A903" s="12"/>
      <c r="B903" s="12"/>
      <c r="C903" s="12"/>
      <c r="D903" s="12"/>
      <c r="E903" s="12"/>
      <c r="F903" s="12"/>
      <c r="G903" s="12"/>
      <c r="H903" s="52"/>
      <c r="I903" s="52"/>
      <c r="J903" s="79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</row>
    <row r="904" spans="1:34" ht="12.75" customHeight="1" x14ac:dyDescent="0.2">
      <c r="A904" s="12"/>
      <c r="B904" s="12"/>
      <c r="C904" s="12"/>
      <c r="D904" s="12"/>
      <c r="E904" s="12"/>
      <c r="F904" s="12"/>
      <c r="G904" s="12"/>
      <c r="H904" s="52"/>
      <c r="I904" s="52"/>
      <c r="J904" s="79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</row>
    <row r="905" spans="1:34" ht="12.75" customHeight="1" x14ac:dyDescent="0.2">
      <c r="A905" s="12"/>
      <c r="B905" s="12"/>
      <c r="C905" s="12"/>
      <c r="D905" s="12"/>
      <c r="E905" s="12"/>
      <c r="F905" s="12"/>
      <c r="G905" s="12"/>
      <c r="H905" s="52"/>
      <c r="I905" s="52"/>
      <c r="J905" s="79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</row>
    <row r="906" spans="1:34" ht="12.75" customHeight="1" x14ac:dyDescent="0.2">
      <c r="A906" s="12"/>
      <c r="B906" s="12"/>
      <c r="C906" s="12"/>
      <c r="D906" s="12"/>
      <c r="E906" s="12"/>
      <c r="F906" s="12"/>
      <c r="G906" s="12"/>
      <c r="H906" s="52"/>
      <c r="I906" s="52"/>
      <c r="J906" s="79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</row>
    <row r="907" spans="1:34" ht="12.75" customHeight="1" x14ac:dyDescent="0.2">
      <c r="A907" s="12"/>
      <c r="B907" s="12"/>
      <c r="C907" s="12"/>
      <c r="D907" s="12"/>
      <c r="E907" s="12"/>
      <c r="F907" s="12"/>
      <c r="G907" s="12"/>
      <c r="H907" s="52"/>
      <c r="I907" s="52"/>
      <c r="J907" s="79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</row>
    <row r="908" spans="1:34" ht="12.75" customHeight="1" x14ac:dyDescent="0.2">
      <c r="A908" s="12"/>
      <c r="B908" s="12"/>
      <c r="C908" s="12"/>
      <c r="D908" s="12"/>
      <c r="E908" s="12"/>
      <c r="F908" s="12"/>
      <c r="G908" s="12"/>
      <c r="H908" s="52"/>
      <c r="I908" s="52"/>
      <c r="J908" s="79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</row>
    <row r="909" spans="1:34" ht="12.75" customHeight="1" x14ac:dyDescent="0.2">
      <c r="A909" s="12"/>
      <c r="B909" s="12"/>
      <c r="C909" s="12"/>
      <c r="D909" s="12"/>
      <c r="E909" s="12"/>
      <c r="F909" s="12"/>
      <c r="G909" s="12"/>
      <c r="H909" s="52"/>
      <c r="I909" s="52"/>
      <c r="J909" s="79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</row>
    <row r="910" spans="1:34" ht="12.75" customHeight="1" x14ac:dyDescent="0.2">
      <c r="A910" s="12"/>
      <c r="B910" s="12"/>
      <c r="C910" s="12"/>
      <c r="D910" s="12"/>
      <c r="E910" s="12"/>
      <c r="F910" s="12"/>
      <c r="G910" s="12"/>
      <c r="H910" s="52"/>
      <c r="I910" s="52"/>
      <c r="J910" s="79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</row>
    <row r="911" spans="1:34" ht="12.75" customHeight="1" x14ac:dyDescent="0.2">
      <c r="A911" s="12"/>
      <c r="B911" s="12"/>
      <c r="C911" s="12"/>
      <c r="D911" s="12"/>
      <c r="E911" s="12"/>
      <c r="F911" s="12"/>
      <c r="G911" s="12"/>
      <c r="H911" s="52"/>
      <c r="I911" s="52"/>
      <c r="J911" s="79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</row>
    <row r="912" spans="1:34" ht="12.75" customHeight="1" x14ac:dyDescent="0.2">
      <c r="A912" s="12"/>
      <c r="B912" s="12"/>
      <c r="C912" s="12"/>
      <c r="D912" s="12"/>
      <c r="E912" s="12"/>
      <c r="F912" s="12"/>
      <c r="G912" s="12"/>
      <c r="H912" s="52"/>
      <c r="I912" s="52"/>
      <c r="J912" s="79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</row>
    <row r="913" spans="1:34" ht="12.75" customHeight="1" x14ac:dyDescent="0.2">
      <c r="A913" s="12"/>
      <c r="B913" s="12"/>
      <c r="C913" s="12"/>
      <c r="D913" s="12"/>
      <c r="E913" s="12"/>
      <c r="F913" s="12"/>
      <c r="G913" s="12"/>
      <c r="H913" s="52"/>
      <c r="I913" s="52"/>
      <c r="J913" s="79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</row>
    <row r="914" spans="1:34" ht="12.75" customHeight="1" x14ac:dyDescent="0.2">
      <c r="A914" s="12"/>
      <c r="B914" s="12"/>
      <c r="C914" s="12"/>
      <c r="D914" s="12"/>
      <c r="E914" s="12"/>
      <c r="F914" s="12"/>
      <c r="G914" s="12"/>
      <c r="H914" s="52"/>
      <c r="I914" s="52"/>
      <c r="J914" s="79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</row>
    <row r="915" spans="1:34" ht="12.75" customHeight="1" x14ac:dyDescent="0.2">
      <c r="A915" s="12"/>
      <c r="B915" s="12"/>
      <c r="C915" s="12"/>
      <c r="D915" s="12"/>
      <c r="E915" s="12"/>
      <c r="F915" s="12"/>
      <c r="G915" s="12"/>
      <c r="H915" s="52"/>
      <c r="I915" s="52"/>
      <c r="J915" s="79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</row>
    <row r="916" spans="1:34" ht="12.75" customHeight="1" x14ac:dyDescent="0.2">
      <c r="A916" s="12"/>
      <c r="B916" s="12"/>
      <c r="C916" s="12"/>
      <c r="D916" s="12"/>
      <c r="E916" s="12"/>
      <c r="F916" s="12"/>
      <c r="G916" s="12"/>
      <c r="H916" s="52"/>
      <c r="I916" s="52"/>
      <c r="J916" s="79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</row>
    <row r="917" spans="1:34" ht="12.75" customHeight="1" x14ac:dyDescent="0.2">
      <c r="A917" s="12"/>
      <c r="B917" s="12"/>
      <c r="C917" s="12"/>
      <c r="D917" s="12"/>
      <c r="E917" s="12"/>
      <c r="F917" s="12"/>
      <c r="G917" s="12"/>
      <c r="H917" s="52"/>
      <c r="I917" s="52"/>
      <c r="J917" s="79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</row>
    <row r="918" spans="1:34" ht="12.75" customHeight="1" x14ac:dyDescent="0.2">
      <c r="A918" s="12"/>
      <c r="B918" s="12"/>
      <c r="C918" s="12"/>
      <c r="D918" s="12"/>
      <c r="E918" s="12"/>
      <c r="F918" s="12"/>
      <c r="G918" s="12"/>
      <c r="H918" s="52"/>
      <c r="I918" s="52"/>
      <c r="J918" s="79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</row>
    <row r="919" spans="1:34" ht="12.75" customHeight="1" x14ac:dyDescent="0.2">
      <c r="A919" s="12"/>
      <c r="B919" s="12"/>
      <c r="C919" s="12"/>
      <c r="D919" s="12"/>
      <c r="E919" s="12"/>
      <c r="F919" s="12"/>
      <c r="G919" s="12"/>
      <c r="H919" s="52"/>
      <c r="I919" s="52"/>
      <c r="J919" s="79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</row>
    <row r="920" spans="1:34" ht="12.75" customHeight="1" x14ac:dyDescent="0.2">
      <c r="A920" s="12"/>
      <c r="B920" s="12"/>
      <c r="C920" s="12"/>
      <c r="D920" s="12"/>
      <c r="E920" s="12"/>
      <c r="F920" s="12"/>
      <c r="G920" s="12"/>
      <c r="H920" s="52"/>
      <c r="I920" s="52"/>
      <c r="J920" s="79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</row>
    <row r="921" spans="1:34" ht="12.75" customHeight="1" x14ac:dyDescent="0.2">
      <c r="A921" s="12"/>
      <c r="B921" s="12"/>
      <c r="C921" s="12"/>
      <c r="D921" s="12"/>
      <c r="E921" s="12"/>
      <c r="F921" s="12"/>
      <c r="G921" s="12"/>
      <c r="H921" s="52"/>
      <c r="I921" s="52"/>
      <c r="J921" s="79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</row>
    <row r="922" spans="1:34" ht="12.75" customHeight="1" x14ac:dyDescent="0.2">
      <c r="A922" s="12"/>
      <c r="B922" s="12"/>
      <c r="C922" s="12"/>
      <c r="D922" s="12"/>
      <c r="E922" s="12"/>
      <c r="F922" s="12"/>
      <c r="G922" s="12"/>
      <c r="H922" s="52"/>
      <c r="I922" s="52"/>
      <c r="J922" s="79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</row>
    <row r="923" spans="1:34" ht="12.75" customHeight="1" x14ac:dyDescent="0.2">
      <c r="A923" s="12"/>
      <c r="B923" s="12"/>
      <c r="C923" s="12"/>
      <c r="D923" s="12"/>
      <c r="E923" s="12"/>
      <c r="F923" s="12"/>
      <c r="G923" s="12"/>
      <c r="H923" s="52"/>
      <c r="I923" s="52"/>
      <c r="J923" s="79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</row>
    <row r="924" spans="1:34" ht="12.75" customHeight="1" x14ac:dyDescent="0.2">
      <c r="A924" s="12"/>
      <c r="B924" s="12"/>
      <c r="C924" s="12"/>
      <c r="D924" s="12"/>
      <c r="E924" s="12"/>
      <c r="F924" s="12"/>
      <c r="G924" s="12"/>
      <c r="H924" s="52"/>
      <c r="I924" s="52"/>
      <c r="J924" s="79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</row>
    <row r="925" spans="1:34" ht="12.75" customHeight="1" x14ac:dyDescent="0.2">
      <c r="A925" s="12"/>
      <c r="B925" s="12"/>
      <c r="C925" s="12"/>
      <c r="D925" s="12"/>
      <c r="E925" s="12"/>
      <c r="F925" s="12"/>
      <c r="G925" s="12"/>
      <c r="H925" s="52"/>
      <c r="I925" s="52"/>
      <c r="J925" s="79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</row>
    <row r="926" spans="1:34" ht="12.75" customHeight="1" x14ac:dyDescent="0.2">
      <c r="A926" s="12"/>
      <c r="B926" s="12"/>
      <c r="C926" s="12"/>
      <c r="D926" s="12"/>
      <c r="E926" s="12"/>
      <c r="F926" s="12"/>
      <c r="G926" s="12"/>
      <c r="H926" s="52"/>
      <c r="I926" s="52"/>
      <c r="J926" s="79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</row>
    <row r="927" spans="1:34" ht="12.75" customHeight="1" x14ac:dyDescent="0.2">
      <c r="A927" s="12"/>
      <c r="B927" s="12"/>
      <c r="C927" s="12"/>
      <c r="D927" s="12"/>
      <c r="E927" s="12"/>
      <c r="F927" s="12"/>
      <c r="G927" s="12"/>
      <c r="H927" s="52"/>
      <c r="I927" s="52"/>
      <c r="J927" s="79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</row>
    <row r="928" spans="1:34" ht="12.75" customHeight="1" x14ac:dyDescent="0.2">
      <c r="A928" s="12"/>
      <c r="B928" s="12"/>
      <c r="C928" s="12"/>
      <c r="D928" s="12"/>
      <c r="E928" s="12"/>
      <c r="F928" s="12"/>
      <c r="G928" s="12"/>
      <c r="H928" s="52"/>
      <c r="I928" s="52"/>
      <c r="J928" s="79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</row>
    <row r="929" spans="1:34" ht="12.75" customHeight="1" x14ac:dyDescent="0.2">
      <c r="A929" s="12"/>
      <c r="B929" s="12"/>
      <c r="C929" s="12"/>
      <c r="D929" s="12"/>
      <c r="E929" s="12"/>
      <c r="F929" s="12"/>
      <c r="G929" s="12"/>
      <c r="H929" s="52"/>
      <c r="I929" s="52"/>
      <c r="J929" s="79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</row>
    <row r="930" spans="1:34" ht="12.75" customHeight="1" x14ac:dyDescent="0.2">
      <c r="A930" s="12"/>
      <c r="B930" s="12"/>
      <c r="C930" s="12"/>
      <c r="D930" s="12"/>
      <c r="E930" s="12"/>
      <c r="F930" s="12"/>
      <c r="G930" s="12"/>
      <c r="H930" s="52"/>
      <c r="I930" s="52"/>
      <c r="J930" s="79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</row>
    <row r="931" spans="1:34" ht="12.75" customHeight="1" x14ac:dyDescent="0.2">
      <c r="A931" s="12"/>
      <c r="B931" s="12"/>
      <c r="C931" s="12"/>
      <c r="D931" s="12"/>
      <c r="E931" s="12"/>
      <c r="F931" s="12"/>
      <c r="G931" s="12"/>
      <c r="H931" s="52"/>
      <c r="I931" s="52"/>
      <c r="J931" s="79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</row>
    <row r="932" spans="1:34" ht="12.75" customHeight="1" x14ac:dyDescent="0.2">
      <c r="A932" s="12"/>
      <c r="B932" s="12"/>
      <c r="C932" s="12"/>
      <c r="D932" s="12"/>
      <c r="E932" s="12"/>
      <c r="F932" s="12"/>
      <c r="G932" s="12"/>
      <c r="H932" s="52"/>
      <c r="I932" s="52"/>
      <c r="J932" s="79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</row>
    <row r="933" spans="1:34" ht="12.75" customHeight="1" x14ac:dyDescent="0.2">
      <c r="A933" s="12"/>
      <c r="B933" s="12"/>
      <c r="C933" s="12"/>
      <c r="D933" s="12"/>
      <c r="E933" s="12"/>
      <c r="F933" s="12"/>
      <c r="G933" s="12"/>
      <c r="H933" s="52"/>
      <c r="I933" s="52"/>
      <c r="J933" s="79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</row>
    <row r="934" spans="1:34" ht="12.75" customHeight="1" x14ac:dyDescent="0.2">
      <c r="A934" s="12"/>
      <c r="B934" s="12"/>
      <c r="C934" s="12"/>
      <c r="D934" s="12"/>
      <c r="E934" s="12"/>
      <c r="F934" s="12"/>
      <c r="G934" s="12"/>
      <c r="H934" s="52"/>
      <c r="I934" s="52"/>
      <c r="J934" s="79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</row>
    <row r="935" spans="1:34" ht="12.75" customHeight="1" x14ac:dyDescent="0.2">
      <c r="A935" s="12"/>
      <c r="B935" s="12"/>
      <c r="C935" s="12"/>
      <c r="D935" s="12"/>
      <c r="E935" s="12"/>
      <c r="F935" s="12"/>
      <c r="G935" s="12"/>
      <c r="H935" s="52"/>
      <c r="I935" s="52"/>
      <c r="J935" s="79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</row>
    <row r="936" spans="1:34" ht="12.75" customHeight="1" x14ac:dyDescent="0.2">
      <c r="A936" s="12"/>
      <c r="B936" s="12"/>
      <c r="C936" s="12"/>
      <c r="D936" s="12"/>
      <c r="E936" s="12"/>
      <c r="F936" s="12"/>
      <c r="G936" s="12"/>
      <c r="H936" s="52"/>
      <c r="I936" s="52"/>
      <c r="J936" s="79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</row>
    <row r="937" spans="1:34" ht="12.75" customHeight="1" x14ac:dyDescent="0.2">
      <c r="A937" s="12"/>
      <c r="B937" s="12"/>
      <c r="C937" s="12"/>
      <c r="D937" s="12"/>
      <c r="E937" s="12"/>
      <c r="F937" s="12"/>
      <c r="G937" s="12"/>
      <c r="H937" s="52"/>
      <c r="I937" s="52"/>
      <c r="J937" s="79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</row>
    <row r="938" spans="1:34" ht="12.75" customHeight="1" x14ac:dyDescent="0.2">
      <c r="A938" s="12"/>
      <c r="B938" s="12"/>
      <c r="C938" s="12"/>
      <c r="D938" s="12"/>
      <c r="E938" s="12"/>
      <c r="F938" s="12"/>
      <c r="G938" s="12"/>
      <c r="H938" s="52"/>
      <c r="I938" s="52"/>
      <c r="J938" s="79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</row>
    <row r="939" spans="1:34" ht="12.75" customHeight="1" x14ac:dyDescent="0.2">
      <c r="A939" s="12"/>
      <c r="B939" s="12"/>
      <c r="C939" s="12"/>
      <c r="D939" s="12"/>
      <c r="E939" s="12"/>
      <c r="F939" s="12"/>
      <c r="G939" s="12"/>
      <c r="H939" s="52"/>
      <c r="I939" s="52"/>
      <c r="J939" s="79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</row>
    <row r="940" spans="1:34" ht="12.75" customHeight="1" x14ac:dyDescent="0.2">
      <c r="A940" s="12"/>
      <c r="B940" s="12"/>
      <c r="C940" s="12"/>
      <c r="D940" s="12"/>
      <c r="E940" s="12"/>
      <c r="F940" s="12"/>
      <c r="G940" s="12"/>
      <c r="H940" s="52"/>
      <c r="I940" s="52"/>
      <c r="J940" s="79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</row>
    <row r="941" spans="1:34" ht="12.75" customHeight="1" x14ac:dyDescent="0.2">
      <c r="A941" s="12"/>
      <c r="B941" s="12"/>
      <c r="C941" s="12"/>
      <c r="D941" s="12"/>
      <c r="E941" s="12"/>
      <c r="F941" s="12"/>
      <c r="G941" s="12"/>
      <c r="H941" s="52"/>
      <c r="I941" s="52"/>
      <c r="J941" s="79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</row>
    <row r="942" spans="1:34" ht="12.75" customHeight="1" x14ac:dyDescent="0.2">
      <c r="A942" s="12"/>
      <c r="B942" s="12"/>
      <c r="C942" s="12"/>
      <c r="D942" s="12"/>
      <c r="E942" s="12"/>
      <c r="F942" s="12"/>
      <c r="G942" s="12"/>
      <c r="H942" s="52"/>
      <c r="I942" s="52"/>
      <c r="J942" s="79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</row>
    <row r="943" spans="1:34" ht="12.75" customHeight="1" x14ac:dyDescent="0.2">
      <c r="A943" s="12"/>
      <c r="B943" s="12"/>
      <c r="C943" s="12"/>
      <c r="D943" s="12"/>
      <c r="E943" s="12"/>
      <c r="F943" s="12"/>
      <c r="G943" s="12"/>
      <c r="H943" s="52"/>
      <c r="I943" s="52"/>
      <c r="J943" s="79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</row>
    <row r="944" spans="1:34" ht="12.75" customHeight="1" x14ac:dyDescent="0.2">
      <c r="A944" s="12"/>
      <c r="B944" s="12"/>
      <c r="C944" s="12"/>
      <c r="D944" s="12"/>
      <c r="E944" s="12"/>
      <c r="F944" s="12"/>
      <c r="G944" s="12"/>
      <c r="H944" s="52"/>
      <c r="I944" s="52"/>
      <c r="J944" s="79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</row>
    <row r="945" spans="1:34" ht="12.75" customHeight="1" x14ac:dyDescent="0.2">
      <c r="A945" s="12"/>
      <c r="B945" s="12"/>
      <c r="C945" s="12"/>
      <c r="D945" s="12"/>
      <c r="E945" s="12"/>
      <c r="F945" s="12"/>
      <c r="G945" s="12"/>
      <c r="H945" s="52"/>
      <c r="I945" s="52"/>
      <c r="J945" s="79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</row>
    <row r="946" spans="1:34" ht="12.75" customHeight="1" x14ac:dyDescent="0.2">
      <c r="A946" s="12"/>
      <c r="B946" s="12"/>
      <c r="C946" s="12"/>
      <c r="D946" s="12"/>
      <c r="E946" s="12"/>
      <c r="F946" s="12"/>
      <c r="G946" s="12"/>
      <c r="H946" s="52"/>
      <c r="I946" s="52"/>
      <c r="J946" s="79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</row>
    <row r="947" spans="1:34" ht="12.75" customHeight="1" x14ac:dyDescent="0.2">
      <c r="A947" s="12"/>
      <c r="B947" s="12"/>
      <c r="C947" s="12"/>
      <c r="D947" s="12"/>
      <c r="E947" s="12"/>
      <c r="F947" s="12"/>
      <c r="G947" s="12"/>
      <c r="H947" s="52"/>
      <c r="I947" s="52"/>
      <c r="J947" s="79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</row>
    <row r="948" spans="1:34" ht="12.75" customHeight="1" x14ac:dyDescent="0.2">
      <c r="A948" s="12"/>
      <c r="B948" s="12"/>
      <c r="C948" s="12"/>
      <c r="D948" s="12"/>
      <c r="E948" s="12"/>
      <c r="F948" s="12"/>
      <c r="G948" s="12"/>
      <c r="H948" s="52"/>
      <c r="I948" s="52"/>
      <c r="J948" s="79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</row>
    <row r="949" spans="1:34" ht="12.75" customHeight="1" x14ac:dyDescent="0.2">
      <c r="A949" s="12"/>
      <c r="B949" s="12"/>
      <c r="C949" s="12"/>
      <c r="D949" s="12"/>
      <c r="E949" s="12"/>
      <c r="F949" s="12"/>
      <c r="G949" s="12"/>
      <c r="H949" s="52"/>
      <c r="I949" s="52"/>
      <c r="J949" s="79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</row>
    <row r="950" spans="1:34" ht="12.75" customHeight="1" x14ac:dyDescent="0.2">
      <c r="A950" s="12"/>
      <c r="B950" s="12"/>
      <c r="C950" s="12"/>
      <c r="D950" s="12"/>
      <c r="E950" s="12"/>
      <c r="F950" s="12"/>
      <c r="G950" s="12"/>
      <c r="H950" s="52"/>
      <c r="I950" s="52"/>
      <c r="J950" s="79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</row>
    <row r="951" spans="1:34" ht="12.75" customHeight="1" x14ac:dyDescent="0.2">
      <c r="A951" s="12"/>
      <c r="B951" s="12"/>
      <c r="C951" s="12"/>
      <c r="D951" s="12"/>
      <c r="E951" s="12"/>
      <c r="F951" s="12"/>
      <c r="G951" s="12"/>
      <c r="H951" s="52"/>
      <c r="I951" s="52"/>
      <c r="J951" s="79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</row>
    <row r="952" spans="1:34" ht="12.75" customHeight="1" x14ac:dyDescent="0.2">
      <c r="A952" s="12"/>
      <c r="B952" s="12"/>
      <c r="C952" s="12"/>
      <c r="D952" s="12"/>
      <c r="E952" s="12"/>
      <c r="F952" s="12"/>
      <c r="G952" s="12"/>
      <c r="H952" s="52"/>
      <c r="I952" s="52"/>
      <c r="J952" s="79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</row>
    <row r="953" spans="1:34" ht="12.75" customHeight="1" x14ac:dyDescent="0.2">
      <c r="A953" s="12"/>
      <c r="B953" s="12"/>
      <c r="C953" s="12"/>
      <c r="D953" s="12"/>
      <c r="E953" s="12"/>
      <c r="F953" s="12"/>
      <c r="G953" s="12"/>
      <c r="H953" s="52"/>
      <c r="I953" s="52"/>
      <c r="J953" s="79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</row>
    <row r="954" spans="1:34" ht="12.75" customHeight="1" x14ac:dyDescent="0.2">
      <c r="A954" s="12"/>
      <c r="B954" s="12"/>
      <c r="C954" s="12"/>
      <c r="D954" s="12"/>
      <c r="E954" s="12"/>
      <c r="F954" s="12"/>
      <c r="G954" s="12"/>
      <c r="H954" s="52"/>
      <c r="I954" s="52"/>
      <c r="J954" s="79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</row>
    <row r="955" spans="1:34" ht="12.75" customHeight="1" x14ac:dyDescent="0.2">
      <c r="A955" s="12"/>
      <c r="B955" s="12"/>
      <c r="C955" s="12"/>
      <c r="D955" s="12"/>
      <c r="E955" s="12"/>
      <c r="F955" s="12"/>
      <c r="G955" s="12"/>
      <c r="H955" s="52"/>
      <c r="I955" s="52"/>
      <c r="J955" s="79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</row>
    <row r="956" spans="1:34" ht="12.75" customHeight="1" x14ac:dyDescent="0.2">
      <c r="A956" s="12"/>
      <c r="B956" s="12"/>
      <c r="C956" s="12"/>
      <c r="D956" s="12"/>
      <c r="E956" s="12"/>
      <c r="F956" s="12"/>
      <c r="G956" s="12"/>
      <c r="H956" s="52"/>
      <c r="I956" s="52"/>
      <c r="J956" s="79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</row>
    <row r="957" spans="1:34" ht="12.75" customHeight="1" x14ac:dyDescent="0.2">
      <c r="A957" s="12"/>
      <c r="B957" s="12"/>
      <c r="C957" s="12"/>
      <c r="D957" s="12"/>
      <c r="E957" s="12"/>
      <c r="F957" s="12"/>
      <c r="G957" s="12"/>
      <c r="H957" s="52"/>
      <c r="I957" s="52"/>
      <c r="J957" s="79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</row>
    <row r="958" spans="1:34" ht="12.75" customHeight="1" x14ac:dyDescent="0.2">
      <c r="A958" s="12"/>
      <c r="B958" s="12"/>
      <c r="C958" s="12"/>
      <c r="D958" s="12"/>
      <c r="E958" s="12"/>
      <c r="F958" s="12"/>
      <c r="G958" s="12"/>
      <c r="H958" s="52"/>
      <c r="I958" s="52"/>
      <c r="J958" s="79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</row>
    <row r="959" spans="1:34" ht="12.75" customHeight="1" x14ac:dyDescent="0.2">
      <c r="A959" s="12"/>
      <c r="B959" s="12"/>
      <c r="C959" s="12"/>
      <c r="D959" s="12"/>
      <c r="E959" s="12"/>
      <c r="F959" s="12"/>
      <c r="G959" s="12"/>
      <c r="H959" s="52"/>
      <c r="I959" s="52"/>
      <c r="J959" s="79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</row>
    <row r="960" spans="1:34" ht="12.75" customHeight="1" x14ac:dyDescent="0.2">
      <c r="A960" s="12"/>
      <c r="B960" s="12"/>
      <c r="C960" s="12"/>
      <c r="D960" s="12"/>
      <c r="E960" s="12"/>
      <c r="F960" s="12"/>
      <c r="G960" s="12"/>
      <c r="H960" s="52"/>
      <c r="I960" s="52"/>
      <c r="J960" s="79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</row>
    <row r="961" spans="1:34" ht="12.75" customHeight="1" x14ac:dyDescent="0.2">
      <c r="A961" s="12"/>
      <c r="B961" s="12"/>
      <c r="C961" s="12"/>
      <c r="D961" s="12"/>
      <c r="E961" s="12"/>
      <c r="F961" s="12"/>
      <c r="G961" s="12"/>
      <c r="H961" s="52"/>
      <c r="I961" s="52"/>
      <c r="J961" s="79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</row>
    <row r="962" spans="1:34" ht="12.75" customHeight="1" x14ac:dyDescent="0.2">
      <c r="A962" s="12"/>
      <c r="B962" s="12"/>
      <c r="C962" s="12"/>
      <c r="D962" s="12"/>
      <c r="E962" s="12"/>
      <c r="F962" s="12"/>
      <c r="G962" s="12"/>
      <c r="H962" s="52"/>
      <c r="I962" s="52"/>
      <c r="J962" s="79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</row>
    <row r="963" spans="1:34" ht="12.75" customHeight="1" x14ac:dyDescent="0.2">
      <c r="A963" s="12"/>
      <c r="B963" s="12"/>
      <c r="C963" s="12"/>
      <c r="D963" s="12"/>
      <c r="E963" s="12"/>
      <c r="F963" s="12"/>
      <c r="G963" s="12"/>
      <c r="H963" s="52"/>
      <c r="I963" s="52"/>
      <c r="J963" s="79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</row>
    <row r="964" spans="1:34" ht="12.75" customHeight="1" x14ac:dyDescent="0.2">
      <c r="A964" s="12"/>
      <c r="B964" s="12"/>
      <c r="C964" s="12"/>
      <c r="D964" s="12"/>
      <c r="E964" s="12"/>
      <c r="F964" s="12"/>
      <c r="G964" s="12"/>
      <c r="H964" s="52"/>
      <c r="I964" s="52"/>
      <c r="J964" s="79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</row>
    <row r="965" spans="1:34" ht="12.75" customHeight="1" x14ac:dyDescent="0.2">
      <c r="A965" s="12"/>
      <c r="B965" s="12"/>
      <c r="C965" s="12"/>
      <c r="D965" s="12"/>
      <c r="E965" s="12"/>
      <c r="F965" s="12"/>
      <c r="G965" s="12"/>
      <c r="H965" s="52"/>
      <c r="I965" s="52"/>
      <c r="J965" s="79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</row>
    <row r="966" spans="1:34" ht="12.75" customHeight="1" x14ac:dyDescent="0.2">
      <c r="A966" s="12"/>
      <c r="B966" s="12"/>
      <c r="C966" s="12"/>
      <c r="D966" s="12"/>
      <c r="E966" s="12"/>
      <c r="F966" s="12"/>
      <c r="G966" s="12"/>
      <c r="H966" s="52"/>
      <c r="I966" s="52"/>
      <c r="J966" s="79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</row>
    <row r="967" spans="1:34" ht="12.75" customHeight="1" x14ac:dyDescent="0.2">
      <c r="A967" s="12"/>
      <c r="B967" s="12"/>
      <c r="C967" s="12"/>
      <c r="D967" s="12"/>
      <c r="E967" s="12"/>
      <c r="F967" s="12"/>
      <c r="G967" s="12"/>
      <c r="H967" s="52"/>
      <c r="I967" s="52"/>
      <c r="J967" s="79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</row>
    <row r="968" spans="1:34" ht="12.75" customHeight="1" x14ac:dyDescent="0.2">
      <c r="A968" s="12"/>
      <c r="B968" s="12"/>
      <c r="C968" s="12"/>
      <c r="D968" s="12"/>
      <c r="E968" s="12"/>
      <c r="F968" s="12"/>
      <c r="G968" s="12"/>
      <c r="H968" s="52"/>
      <c r="I968" s="52"/>
      <c r="J968" s="79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</row>
    <row r="969" spans="1:34" ht="12.75" customHeight="1" x14ac:dyDescent="0.2">
      <c r="A969" s="12"/>
      <c r="B969" s="12"/>
      <c r="C969" s="12"/>
      <c r="D969" s="12"/>
      <c r="E969" s="12"/>
      <c r="F969" s="12"/>
      <c r="G969" s="12"/>
      <c r="H969" s="52"/>
      <c r="I969" s="52"/>
      <c r="J969" s="79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</row>
    <row r="970" spans="1:34" ht="12.75" customHeight="1" x14ac:dyDescent="0.2">
      <c r="A970" s="12"/>
      <c r="B970" s="12"/>
      <c r="C970" s="12"/>
      <c r="D970" s="12"/>
      <c r="E970" s="12"/>
      <c r="F970" s="12"/>
      <c r="G970" s="12"/>
      <c r="H970" s="52"/>
      <c r="I970" s="52"/>
      <c r="J970" s="79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</row>
    <row r="971" spans="1:34" ht="12.75" customHeight="1" x14ac:dyDescent="0.2">
      <c r="A971" s="12"/>
      <c r="B971" s="12"/>
      <c r="C971" s="12"/>
      <c r="D971" s="12"/>
      <c r="E971" s="12"/>
      <c r="F971" s="12"/>
      <c r="G971" s="12"/>
      <c r="H971" s="52"/>
      <c r="I971" s="52"/>
      <c r="J971" s="79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</row>
    <row r="972" spans="1:34" ht="12.75" customHeight="1" x14ac:dyDescent="0.2">
      <c r="A972" s="12"/>
      <c r="B972" s="12"/>
      <c r="C972" s="12"/>
      <c r="D972" s="12"/>
      <c r="E972" s="12"/>
      <c r="F972" s="12"/>
      <c r="G972" s="12"/>
      <c r="H972" s="52"/>
      <c r="I972" s="52"/>
      <c r="J972" s="79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</row>
    <row r="973" spans="1:34" ht="12.75" customHeight="1" x14ac:dyDescent="0.2">
      <c r="A973" s="12"/>
      <c r="B973" s="12"/>
      <c r="C973" s="12"/>
      <c r="D973" s="12"/>
      <c r="E973" s="12"/>
      <c r="F973" s="12"/>
      <c r="G973" s="12"/>
      <c r="H973" s="52"/>
      <c r="I973" s="52"/>
      <c r="J973" s="79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</row>
    <row r="974" spans="1:34" ht="12.75" customHeight="1" x14ac:dyDescent="0.2">
      <c r="A974" s="12"/>
      <c r="B974" s="12"/>
      <c r="C974" s="12"/>
      <c r="D974" s="12"/>
      <c r="E974" s="12"/>
      <c r="F974" s="12"/>
      <c r="G974" s="12"/>
      <c r="H974" s="52"/>
      <c r="I974" s="52"/>
      <c r="J974" s="79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</row>
    <row r="975" spans="1:34" ht="12.75" customHeight="1" x14ac:dyDescent="0.2">
      <c r="A975" s="12"/>
      <c r="B975" s="12"/>
      <c r="C975" s="12"/>
      <c r="D975" s="12"/>
      <c r="E975" s="12"/>
      <c r="F975" s="12"/>
      <c r="G975" s="12"/>
      <c r="H975" s="52"/>
      <c r="I975" s="52"/>
      <c r="J975" s="79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</row>
    <row r="976" spans="1:34" ht="12.75" customHeight="1" x14ac:dyDescent="0.2">
      <c r="A976" s="12"/>
      <c r="B976" s="12"/>
      <c r="C976" s="12"/>
      <c r="D976" s="12"/>
      <c r="E976" s="12"/>
      <c r="F976" s="12"/>
      <c r="G976" s="12"/>
      <c r="H976" s="52"/>
      <c r="I976" s="52"/>
      <c r="J976" s="79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</row>
    <row r="977" spans="1:34" ht="12.75" customHeight="1" x14ac:dyDescent="0.2">
      <c r="A977" s="12"/>
      <c r="B977" s="12"/>
      <c r="C977" s="12"/>
      <c r="D977" s="12"/>
      <c r="E977" s="12"/>
      <c r="F977" s="12"/>
      <c r="G977" s="12"/>
      <c r="H977" s="52"/>
      <c r="I977" s="52"/>
      <c r="J977" s="79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</row>
    <row r="978" spans="1:34" ht="12.75" customHeight="1" x14ac:dyDescent="0.2">
      <c r="A978" s="12"/>
      <c r="B978" s="12"/>
      <c r="C978" s="12"/>
      <c r="D978" s="12"/>
      <c r="E978" s="12"/>
      <c r="F978" s="12"/>
      <c r="G978" s="12"/>
      <c r="H978" s="52"/>
      <c r="I978" s="52"/>
      <c r="J978" s="79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</row>
    <row r="979" spans="1:34" ht="12.75" customHeight="1" x14ac:dyDescent="0.2">
      <c r="A979" s="12"/>
      <c r="B979" s="12"/>
      <c r="C979" s="12"/>
      <c r="D979" s="12"/>
      <c r="E979" s="12"/>
      <c r="F979" s="12"/>
      <c r="G979" s="12"/>
      <c r="H979" s="52"/>
      <c r="I979" s="52"/>
      <c r="J979" s="79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</row>
    <row r="980" spans="1:34" ht="12.75" customHeight="1" x14ac:dyDescent="0.2">
      <c r="A980" s="12"/>
      <c r="B980" s="12"/>
      <c r="C980" s="12"/>
      <c r="D980" s="12"/>
      <c r="E980" s="12"/>
      <c r="F980" s="12"/>
      <c r="G980" s="12"/>
      <c r="H980" s="52"/>
      <c r="I980" s="52"/>
      <c r="J980" s="79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</row>
    <row r="981" spans="1:34" ht="12.75" customHeight="1" x14ac:dyDescent="0.2">
      <c r="A981" s="12"/>
      <c r="B981" s="12"/>
      <c r="C981" s="12"/>
      <c r="D981" s="12"/>
      <c r="E981" s="12"/>
      <c r="F981" s="12"/>
      <c r="G981" s="12"/>
      <c r="H981" s="52"/>
      <c r="I981" s="52"/>
      <c r="J981" s="79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</row>
    <row r="982" spans="1:34" ht="12.75" customHeight="1" x14ac:dyDescent="0.2">
      <c r="A982" s="12"/>
      <c r="B982" s="12"/>
      <c r="C982" s="12"/>
      <c r="D982" s="12"/>
      <c r="E982" s="12"/>
      <c r="F982" s="12"/>
      <c r="G982" s="12"/>
      <c r="H982" s="52"/>
      <c r="I982" s="52"/>
      <c r="J982" s="79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</row>
    <row r="983" spans="1:34" ht="12.75" customHeight="1" x14ac:dyDescent="0.2">
      <c r="A983" s="12"/>
      <c r="B983" s="12"/>
      <c r="C983" s="12"/>
      <c r="D983" s="12"/>
      <c r="E983" s="12"/>
      <c r="F983" s="12"/>
      <c r="G983" s="12"/>
      <c r="H983" s="52"/>
      <c r="I983" s="52"/>
      <c r="J983" s="79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</row>
    <row r="984" spans="1:34" ht="12.75" customHeight="1" x14ac:dyDescent="0.2">
      <c r="A984" s="12"/>
      <c r="B984" s="12"/>
      <c r="C984" s="12"/>
      <c r="D984" s="12"/>
      <c r="E984" s="12"/>
      <c r="F984" s="12"/>
      <c r="G984" s="12"/>
      <c r="H984" s="52"/>
      <c r="I984" s="52"/>
      <c r="J984" s="79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</row>
    <row r="985" spans="1:34" ht="12.75" customHeight="1" x14ac:dyDescent="0.2">
      <c r="A985" s="12"/>
      <c r="B985" s="12"/>
      <c r="C985" s="12"/>
      <c r="D985" s="12"/>
      <c r="E985" s="12"/>
      <c r="F985" s="12"/>
      <c r="G985" s="12"/>
      <c r="H985" s="52"/>
      <c r="I985" s="52"/>
      <c r="J985" s="79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</row>
    <row r="986" spans="1:34" ht="12.75" customHeight="1" x14ac:dyDescent="0.2">
      <c r="A986" s="12"/>
      <c r="B986" s="12"/>
      <c r="C986" s="12"/>
      <c r="D986" s="12"/>
      <c r="E986" s="12"/>
      <c r="F986" s="12"/>
      <c r="G986" s="12"/>
      <c r="H986" s="52"/>
      <c r="I986" s="52"/>
      <c r="J986" s="79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</row>
    <row r="987" spans="1:34" ht="12.75" customHeight="1" x14ac:dyDescent="0.2">
      <c r="A987" s="12"/>
      <c r="B987" s="12"/>
      <c r="C987" s="12"/>
      <c r="D987" s="12"/>
      <c r="E987" s="12"/>
      <c r="F987" s="12"/>
      <c r="G987" s="12"/>
      <c r="H987" s="52"/>
      <c r="I987" s="52"/>
      <c r="J987" s="79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</row>
    <row r="988" spans="1:34" ht="12.75" customHeight="1" x14ac:dyDescent="0.2">
      <c r="A988" s="12"/>
      <c r="B988" s="12"/>
      <c r="C988" s="12"/>
      <c r="D988" s="12"/>
      <c r="E988" s="12"/>
      <c r="F988" s="12"/>
      <c r="G988" s="12"/>
      <c r="H988" s="52"/>
      <c r="I988" s="52"/>
      <c r="J988" s="79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</row>
    <row r="989" spans="1:34" ht="12.75" customHeight="1" x14ac:dyDescent="0.2">
      <c r="A989" s="12"/>
      <c r="B989" s="12"/>
      <c r="C989" s="12"/>
      <c r="D989" s="12"/>
      <c r="E989" s="12"/>
      <c r="F989" s="12"/>
      <c r="G989" s="12"/>
      <c r="H989" s="52"/>
      <c r="I989" s="52"/>
      <c r="J989" s="79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</row>
    <row r="990" spans="1:34" ht="12.75" customHeight="1" x14ac:dyDescent="0.2">
      <c r="A990" s="12"/>
      <c r="B990" s="12"/>
      <c r="C990" s="12"/>
      <c r="D990" s="12"/>
      <c r="E990" s="12"/>
      <c r="F990" s="12"/>
      <c r="G990" s="12"/>
      <c r="H990" s="52"/>
      <c r="I990" s="52"/>
      <c r="J990" s="79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</row>
    <row r="991" spans="1:34" ht="12.75" customHeight="1" x14ac:dyDescent="0.2">
      <c r="A991" s="12"/>
      <c r="B991" s="12"/>
      <c r="C991" s="12"/>
      <c r="D991" s="12"/>
      <c r="E991" s="12"/>
      <c r="F991" s="12"/>
      <c r="G991" s="12"/>
      <c r="H991" s="52"/>
      <c r="I991" s="52"/>
      <c r="J991" s="79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</row>
    <row r="992" spans="1:34" ht="12.75" customHeight="1" x14ac:dyDescent="0.2">
      <c r="A992" s="12"/>
      <c r="B992" s="12"/>
      <c r="C992" s="12"/>
      <c r="D992" s="12"/>
      <c r="E992" s="12"/>
      <c r="F992" s="12"/>
      <c r="G992" s="12"/>
      <c r="H992" s="52"/>
      <c r="I992" s="52"/>
      <c r="J992" s="79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</row>
    <row r="993" spans="1:34" ht="12.75" customHeight="1" x14ac:dyDescent="0.2">
      <c r="A993" s="12"/>
      <c r="B993" s="12"/>
      <c r="C993" s="12"/>
      <c r="D993" s="12"/>
      <c r="E993" s="12"/>
      <c r="F993" s="12"/>
      <c r="G993" s="12"/>
      <c r="H993" s="52"/>
      <c r="I993" s="52"/>
      <c r="J993" s="79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</row>
    <row r="994" spans="1:34" ht="12.75" customHeight="1" x14ac:dyDescent="0.2">
      <c r="A994" s="12"/>
      <c r="B994" s="12"/>
      <c r="C994" s="12"/>
      <c r="D994" s="12"/>
      <c r="E994" s="12"/>
      <c r="F994" s="12"/>
      <c r="G994" s="12"/>
      <c r="H994" s="52"/>
      <c r="I994" s="52"/>
      <c r="J994" s="79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</row>
    <row r="995" spans="1:34" ht="12.75" customHeight="1" x14ac:dyDescent="0.2">
      <c r="A995" s="12"/>
      <c r="B995" s="12"/>
      <c r="C995" s="12"/>
      <c r="D995" s="12"/>
      <c r="E995" s="12"/>
      <c r="F995" s="12"/>
      <c r="G995" s="12"/>
      <c r="H995" s="52"/>
      <c r="I995" s="52"/>
      <c r="J995" s="79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</row>
    <row r="996" spans="1:34" ht="12.75" customHeight="1" x14ac:dyDescent="0.2">
      <c r="A996" s="12"/>
      <c r="B996" s="12"/>
      <c r="C996" s="12"/>
      <c r="D996" s="12"/>
      <c r="E996" s="12"/>
      <c r="F996" s="12"/>
      <c r="G996" s="12"/>
      <c r="H996" s="52"/>
      <c r="I996" s="52"/>
      <c r="J996" s="79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</row>
    <row r="997" spans="1:34" ht="12.75" customHeight="1" x14ac:dyDescent="0.2">
      <c r="A997" s="12"/>
      <c r="B997" s="12"/>
      <c r="C997" s="12"/>
      <c r="D997" s="12"/>
      <c r="E997" s="12"/>
      <c r="F997" s="12"/>
      <c r="G997" s="12"/>
      <c r="H997" s="52"/>
      <c r="I997" s="52"/>
      <c r="J997" s="79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</row>
    <row r="998" spans="1:34" ht="12.75" customHeight="1" x14ac:dyDescent="0.2">
      <c r="A998" s="12"/>
      <c r="B998" s="12"/>
      <c r="C998" s="12"/>
      <c r="D998" s="12"/>
      <c r="E998" s="12"/>
      <c r="F998" s="12"/>
      <c r="G998" s="12"/>
      <c r="H998" s="52"/>
      <c r="I998" s="52"/>
      <c r="J998" s="79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</row>
    <row r="999" spans="1:34" ht="12.75" customHeight="1" x14ac:dyDescent="0.2">
      <c r="A999" s="12"/>
      <c r="B999" s="12"/>
      <c r="C999" s="12"/>
      <c r="D999" s="12"/>
      <c r="E999" s="12"/>
      <c r="F999" s="12"/>
      <c r="G999" s="12"/>
      <c r="H999" s="52"/>
      <c r="I999" s="52"/>
      <c r="J999" s="79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</row>
    <row r="1000" spans="1:34" ht="12.75" customHeight="1" x14ac:dyDescent="0.2">
      <c r="A1000" s="12"/>
      <c r="B1000" s="12"/>
      <c r="C1000" s="12"/>
      <c r="D1000" s="12"/>
      <c r="E1000" s="12"/>
      <c r="F1000" s="12"/>
      <c r="G1000" s="12"/>
      <c r="H1000" s="52"/>
      <c r="I1000" s="52"/>
      <c r="J1000" s="79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</row>
    <row r="1001" spans="1:34" ht="12.75" customHeight="1" x14ac:dyDescent="0.2">
      <c r="A1001" s="12"/>
      <c r="B1001" s="12"/>
      <c r="C1001" s="12"/>
      <c r="D1001" s="12"/>
      <c r="E1001" s="12"/>
      <c r="F1001" s="12"/>
      <c r="G1001" s="12"/>
      <c r="H1001" s="52"/>
      <c r="I1001" s="52"/>
      <c r="J1001" s="79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</row>
    <row r="1002" spans="1:34" ht="12.75" customHeight="1" x14ac:dyDescent="0.2">
      <c r="A1002" s="12"/>
      <c r="B1002" s="12"/>
      <c r="C1002" s="12"/>
      <c r="D1002" s="12"/>
      <c r="E1002" s="12"/>
      <c r="F1002" s="12"/>
      <c r="G1002" s="12"/>
      <c r="H1002" s="52"/>
      <c r="I1002" s="52"/>
      <c r="J1002" s="79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</row>
    <row r="1003" spans="1:34" ht="12.75" customHeight="1" x14ac:dyDescent="0.2">
      <c r="A1003" s="12"/>
      <c r="B1003" s="12"/>
      <c r="C1003" s="12"/>
      <c r="D1003" s="12"/>
      <c r="E1003" s="12"/>
      <c r="F1003" s="12"/>
      <c r="G1003" s="12"/>
      <c r="H1003" s="52"/>
      <c r="I1003" s="52"/>
      <c r="J1003" s="79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</row>
    <row r="1004" spans="1:34" ht="12.75" customHeight="1" x14ac:dyDescent="0.2">
      <c r="A1004" s="12"/>
      <c r="B1004" s="12"/>
      <c r="C1004" s="12"/>
      <c r="D1004" s="12"/>
      <c r="E1004" s="12"/>
      <c r="F1004" s="12"/>
      <c r="G1004" s="12"/>
      <c r="H1004" s="52"/>
      <c r="I1004" s="52"/>
      <c r="J1004" s="79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</row>
    <row r="1005" spans="1:34" ht="12.75" customHeight="1" x14ac:dyDescent="0.2">
      <c r="A1005" s="12"/>
      <c r="B1005" s="12"/>
      <c r="C1005" s="12"/>
      <c r="D1005" s="12"/>
      <c r="E1005" s="12"/>
      <c r="F1005" s="12"/>
      <c r="G1005" s="12"/>
      <c r="H1005" s="52"/>
      <c r="I1005" s="52"/>
      <c r="J1005" s="79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</row>
    <row r="1006" spans="1:34" ht="12.75" customHeight="1" x14ac:dyDescent="0.2">
      <c r="A1006" s="12"/>
      <c r="B1006" s="12"/>
      <c r="C1006" s="12"/>
      <c r="D1006" s="12"/>
      <c r="E1006" s="12"/>
      <c r="F1006" s="12"/>
      <c r="G1006" s="12"/>
      <c r="H1006" s="52"/>
      <c r="I1006" s="52"/>
      <c r="J1006" s="79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</row>
    <row r="1007" spans="1:34" ht="12.75" customHeight="1" x14ac:dyDescent="0.2">
      <c r="A1007" s="12"/>
      <c r="B1007" s="12"/>
      <c r="C1007" s="12"/>
      <c r="D1007" s="12"/>
      <c r="E1007" s="12"/>
      <c r="F1007" s="12"/>
      <c r="G1007" s="12"/>
      <c r="H1007" s="52"/>
      <c r="I1007" s="52"/>
      <c r="J1007" s="79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</row>
    <row r="1008" spans="1:34" ht="12.75" customHeight="1" x14ac:dyDescent="0.2">
      <c r="A1008" s="12"/>
      <c r="B1008" s="12"/>
      <c r="C1008" s="12"/>
      <c r="D1008" s="12"/>
      <c r="E1008" s="12"/>
      <c r="F1008" s="12"/>
      <c r="G1008" s="12"/>
      <c r="H1008" s="52"/>
      <c r="I1008" s="52"/>
      <c r="J1008" s="79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</row>
    <row r="1009" spans="1:34" ht="12.75" customHeight="1" x14ac:dyDescent="0.2">
      <c r="A1009" s="12"/>
      <c r="B1009" s="12"/>
      <c r="C1009" s="12"/>
      <c r="D1009" s="12"/>
      <c r="E1009" s="12"/>
      <c r="F1009" s="12"/>
      <c r="G1009" s="12"/>
      <c r="H1009" s="52"/>
      <c r="I1009" s="52"/>
      <c r="J1009" s="79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</row>
  </sheetData>
  <hyperlinks>
    <hyperlink ref="H14" r:id="rId1" location=":~:text=Southeast%20Asia%20is%20poised%20to,of%20four%20new%20fab%20projects.&amp;text=Foundry%20suppliers%20are%20forecast%20to,10.2%20million%20wpm%20in%202024." xr:uid="{00000000-0004-0000-0100-000000000000}"/>
    <hyperlink ref="Q186" r:id="rId2" display="The CHIPS and EU chips act grants a 20% per plant" xr:uid="{80EB14BB-0CF4-4400-95F8-9F06BF60B67C}"/>
  </hyperlinks>
  <pageMargins left="0.25" right="0.25" top="0.75" bottom="0.75" header="0" footer="0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showGridLines="0" workbookViewId="0"/>
  </sheetViews>
  <sheetFormatPr defaultColWidth="12.42578125" defaultRowHeight="15" customHeight="1" x14ac:dyDescent="0.2"/>
  <cols>
    <col min="1" max="1" width="4.7109375" customWidth="1"/>
    <col min="2" max="2" width="44.42578125" bestFit="1" customWidth="1"/>
    <col min="3" max="3" width="10.28515625" customWidth="1"/>
    <col min="4" max="34" width="8.42578125" customWidth="1"/>
  </cols>
  <sheetData>
    <row r="1" spans="1:34" ht="12.75" customHeight="1" x14ac:dyDescent="0.2">
      <c r="A1" s="80" t="s">
        <v>188</v>
      </c>
      <c r="B1" s="80" t="s">
        <v>189</v>
      </c>
      <c r="AH1" s="81" t="s">
        <v>13</v>
      </c>
    </row>
    <row r="2" spans="1:34" ht="12.75" customHeight="1" x14ac:dyDescent="0.2">
      <c r="A2" s="82"/>
      <c r="B2" s="5" t="s">
        <v>0</v>
      </c>
      <c r="C2" s="83" t="s">
        <v>190</v>
      </c>
      <c r="D2" s="264">
        <v>2024</v>
      </c>
      <c r="E2" s="265"/>
      <c r="F2" s="265"/>
      <c r="G2" s="265"/>
      <c r="H2" s="266">
        <f>D2+1</f>
        <v>2025</v>
      </c>
      <c r="I2" s="265"/>
      <c r="J2" s="265"/>
      <c r="K2" s="267"/>
      <c r="L2" s="266">
        <f>H2+1</f>
        <v>2026</v>
      </c>
      <c r="M2" s="265"/>
      <c r="N2" s="265"/>
      <c r="O2" s="267"/>
      <c r="P2" s="266">
        <f>L2+1</f>
        <v>2027</v>
      </c>
      <c r="Q2" s="265"/>
      <c r="R2" s="265"/>
      <c r="S2" s="267"/>
      <c r="T2" s="266">
        <f>P2+1</f>
        <v>2028</v>
      </c>
      <c r="U2" s="265"/>
      <c r="V2" s="265"/>
      <c r="W2" s="267"/>
      <c r="X2" s="266">
        <f>T2+1</f>
        <v>2029</v>
      </c>
      <c r="Y2" s="265"/>
      <c r="Z2" s="265"/>
      <c r="AA2" s="267"/>
      <c r="AB2" s="268">
        <f>X2+1</f>
        <v>2030</v>
      </c>
      <c r="AC2" s="265"/>
      <c r="AD2" s="265"/>
      <c r="AE2" s="265"/>
      <c r="AF2" s="84"/>
    </row>
    <row r="3" spans="1:34" ht="12.75" customHeight="1" x14ac:dyDescent="0.2">
      <c r="B3" s="1" t="s">
        <v>191</v>
      </c>
      <c r="D3" s="85" t="s">
        <v>192</v>
      </c>
      <c r="E3" s="86" t="s">
        <v>193</v>
      </c>
      <c r="F3" s="86" t="s">
        <v>194</v>
      </c>
      <c r="G3" s="86" t="s">
        <v>195</v>
      </c>
      <c r="H3" s="86" t="s">
        <v>192</v>
      </c>
      <c r="I3" s="86" t="s">
        <v>193</v>
      </c>
      <c r="J3" s="86" t="s">
        <v>194</v>
      </c>
      <c r="K3" s="86" t="s">
        <v>195</v>
      </c>
      <c r="L3" s="86" t="s">
        <v>192</v>
      </c>
      <c r="M3" s="86" t="s">
        <v>193</v>
      </c>
      <c r="N3" s="86" t="s">
        <v>194</v>
      </c>
      <c r="O3" s="86" t="s">
        <v>195</v>
      </c>
      <c r="P3" s="86" t="s">
        <v>192</v>
      </c>
      <c r="Q3" s="86" t="s">
        <v>193</v>
      </c>
      <c r="R3" s="86" t="s">
        <v>194</v>
      </c>
      <c r="S3" s="86" t="s">
        <v>195</v>
      </c>
      <c r="T3" s="86" t="s">
        <v>192</v>
      </c>
      <c r="U3" s="86" t="s">
        <v>193</v>
      </c>
      <c r="V3" s="86" t="s">
        <v>194</v>
      </c>
      <c r="W3" s="86" t="s">
        <v>195</v>
      </c>
      <c r="X3" s="86" t="s">
        <v>192</v>
      </c>
      <c r="Y3" s="86" t="s">
        <v>193</v>
      </c>
      <c r="Z3" s="86" t="s">
        <v>194</v>
      </c>
      <c r="AA3" s="86" t="s">
        <v>195</v>
      </c>
      <c r="AB3" s="86" t="s">
        <v>192</v>
      </c>
      <c r="AC3" s="86" t="s">
        <v>193</v>
      </c>
      <c r="AD3" s="86" t="s">
        <v>194</v>
      </c>
      <c r="AE3" s="86" t="s">
        <v>195</v>
      </c>
      <c r="AF3" s="86"/>
    </row>
    <row r="4" spans="1:34" ht="12.75" customHeight="1" x14ac:dyDescent="0.2">
      <c r="A4" s="81"/>
      <c r="B4" s="87" t="s">
        <v>196</v>
      </c>
      <c r="AF4" s="88" t="s">
        <v>197</v>
      </c>
    </row>
    <row r="5" spans="1:34" ht="12.75" customHeight="1" x14ac:dyDescent="0.2">
      <c r="A5" s="81"/>
      <c r="B5" s="89">
        <v>2.3199999999999998E-2</v>
      </c>
      <c r="C5" s="90">
        <v>1250</v>
      </c>
      <c r="D5" s="4">
        <v>0</v>
      </c>
      <c r="E5" s="91">
        <f t="shared" ref="E5:E6" si="0">($B5/4)*$C5+C5</f>
        <v>1257.25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0</v>
      </c>
      <c r="M5" s="91">
        <v>0</v>
      </c>
      <c r="N5" s="91">
        <v>0</v>
      </c>
      <c r="O5" s="91">
        <v>0</v>
      </c>
      <c r="P5" s="91">
        <v>0</v>
      </c>
      <c r="Q5" s="91">
        <v>0</v>
      </c>
      <c r="R5" s="91">
        <v>0</v>
      </c>
      <c r="S5" s="91">
        <v>0</v>
      </c>
      <c r="T5" s="91">
        <v>0</v>
      </c>
      <c r="U5" s="91">
        <v>0</v>
      </c>
      <c r="V5" s="91">
        <v>0</v>
      </c>
      <c r="W5" s="91">
        <v>0</v>
      </c>
      <c r="X5" s="91">
        <v>0</v>
      </c>
      <c r="Y5" s="91">
        <v>0</v>
      </c>
      <c r="Z5" s="91">
        <v>0</v>
      </c>
      <c r="AA5" s="91">
        <v>0</v>
      </c>
      <c r="AB5" s="91">
        <v>0</v>
      </c>
      <c r="AC5" s="91">
        <v>0</v>
      </c>
      <c r="AD5" s="91">
        <v>0</v>
      </c>
      <c r="AE5" s="91">
        <v>0</v>
      </c>
      <c r="AF5" s="260">
        <v>2024</v>
      </c>
    </row>
    <row r="6" spans="1:34" ht="12.75" customHeight="1" x14ac:dyDescent="0.2">
      <c r="A6" s="81"/>
      <c r="B6" s="89">
        <v>2.1399999999999999E-2</v>
      </c>
      <c r="C6" s="90">
        <v>600</v>
      </c>
      <c r="D6" s="4">
        <v>0</v>
      </c>
      <c r="E6" s="91">
        <f t="shared" si="0"/>
        <v>603.21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 s="91">
        <v>0</v>
      </c>
      <c r="M6" s="91">
        <v>0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  <c r="U6" s="91">
        <v>0</v>
      </c>
      <c r="V6" s="91">
        <v>0</v>
      </c>
      <c r="W6" s="91">
        <v>0</v>
      </c>
      <c r="X6" s="91">
        <v>0</v>
      </c>
      <c r="Y6" s="91">
        <v>0</v>
      </c>
      <c r="Z6" s="91">
        <v>0</v>
      </c>
      <c r="AA6" s="91">
        <v>0</v>
      </c>
      <c r="AB6" s="91">
        <v>0</v>
      </c>
      <c r="AC6" s="91">
        <v>0</v>
      </c>
      <c r="AD6" s="91">
        <v>0</v>
      </c>
      <c r="AE6" s="91">
        <v>0</v>
      </c>
      <c r="AF6" s="261"/>
    </row>
    <row r="7" spans="1:34" ht="12.75" customHeight="1" x14ac:dyDescent="0.2">
      <c r="A7" s="81"/>
      <c r="B7" s="92">
        <v>3.4500000000000003E-2</v>
      </c>
      <c r="C7" s="93">
        <v>1500</v>
      </c>
      <c r="D7" s="3">
        <f>($B7/4)*$C7</f>
        <v>12.937500000000002</v>
      </c>
      <c r="E7" s="2">
        <v>0</v>
      </c>
      <c r="F7" s="2">
        <f>($B7/4)*$C7</f>
        <v>12.937500000000002</v>
      </c>
      <c r="G7" s="2">
        <v>0</v>
      </c>
      <c r="H7" s="2">
        <f>($B7/4)*$C7+C7</f>
        <v>1512.9375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62"/>
    </row>
    <row r="8" spans="1:34" ht="12.75" customHeight="1" x14ac:dyDescent="0.2">
      <c r="A8" s="81"/>
      <c r="B8" s="92">
        <v>7.2900000000000006E-2</v>
      </c>
      <c r="C8" s="93">
        <v>1500</v>
      </c>
      <c r="D8" s="3">
        <v>0</v>
      </c>
      <c r="E8" s="2">
        <f t="shared" ref="E8:E10" si="1">($B8/4)*$C8</f>
        <v>27.337500000000002</v>
      </c>
      <c r="F8" s="2">
        <v>0</v>
      </c>
      <c r="G8" s="2">
        <f t="shared" ref="G8:G10" si="2">($B8/4)*$C8</f>
        <v>27.337500000000002</v>
      </c>
      <c r="H8" s="2">
        <v>0</v>
      </c>
      <c r="I8" s="2">
        <f>(($B8/4)*$C8)+C8</f>
        <v>1527.3375000000001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63"/>
    </row>
    <row r="9" spans="1:34" ht="12.75" customHeight="1" x14ac:dyDescent="0.2">
      <c r="A9" s="81"/>
      <c r="B9" s="92">
        <v>4.9599999999999998E-2</v>
      </c>
      <c r="C9" s="93">
        <v>2250</v>
      </c>
      <c r="D9" s="3">
        <v>0</v>
      </c>
      <c r="E9" s="2">
        <f t="shared" si="1"/>
        <v>27.9</v>
      </c>
      <c r="F9" s="2">
        <v>0</v>
      </c>
      <c r="G9" s="2">
        <f t="shared" si="2"/>
        <v>27.9</v>
      </c>
      <c r="H9" s="2">
        <v>0</v>
      </c>
      <c r="I9" s="2">
        <f>($B9/4)*$C9+C9</f>
        <v>2277.9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63"/>
    </row>
    <row r="10" spans="1:34" ht="12.75" customHeight="1" x14ac:dyDescent="0.2">
      <c r="A10" s="81"/>
      <c r="B10" s="89">
        <v>5.79E-2</v>
      </c>
      <c r="C10" s="90">
        <v>1000</v>
      </c>
      <c r="D10" s="4">
        <v>0</v>
      </c>
      <c r="E10" s="91">
        <f t="shared" si="1"/>
        <v>14.475</v>
      </c>
      <c r="F10" s="91">
        <v>0</v>
      </c>
      <c r="G10" s="91">
        <f t="shared" si="2"/>
        <v>14.475</v>
      </c>
      <c r="H10" s="91">
        <v>0</v>
      </c>
      <c r="I10" s="91">
        <f>($B10/4)*$C10</f>
        <v>14.475</v>
      </c>
      <c r="J10" s="91">
        <v>0</v>
      </c>
      <c r="K10" s="91">
        <f>($B10/4)*$C10</f>
        <v>14.475</v>
      </c>
      <c r="L10" s="91">
        <v>0</v>
      </c>
      <c r="M10" s="91">
        <f>($B10/4)*$C10+C10</f>
        <v>1014.475</v>
      </c>
      <c r="N10" s="91">
        <v>0</v>
      </c>
      <c r="O10" s="91">
        <v>0</v>
      </c>
      <c r="P10" s="91">
        <v>0</v>
      </c>
      <c r="Q10" s="91">
        <v>0</v>
      </c>
      <c r="R10" s="91">
        <v>0</v>
      </c>
      <c r="S10" s="91">
        <v>0</v>
      </c>
      <c r="T10" s="91">
        <v>0</v>
      </c>
      <c r="U10" s="91">
        <v>0</v>
      </c>
      <c r="V10" s="91">
        <v>0</v>
      </c>
      <c r="W10" s="91">
        <v>0</v>
      </c>
      <c r="X10" s="91">
        <v>0</v>
      </c>
      <c r="Y10" s="91">
        <v>0</v>
      </c>
      <c r="Z10" s="91">
        <v>0</v>
      </c>
      <c r="AA10" s="91">
        <v>0</v>
      </c>
      <c r="AB10" s="91">
        <v>0</v>
      </c>
      <c r="AC10" s="91">
        <v>0</v>
      </c>
      <c r="AD10" s="91">
        <v>0</v>
      </c>
      <c r="AE10" s="91">
        <v>0</v>
      </c>
      <c r="AF10" s="95">
        <v>2026</v>
      </c>
    </row>
    <row r="11" spans="1:34" ht="12.75" customHeight="1" x14ac:dyDescent="0.2">
      <c r="A11" s="81"/>
      <c r="B11" s="92">
        <v>3.7900000000000003E-2</v>
      </c>
      <c r="C11" s="93">
        <v>1000</v>
      </c>
      <c r="D11" s="3">
        <f>($B11/4)*$C11</f>
        <v>9.4750000000000014</v>
      </c>
      <c r="E11" s="2">
        <v>0</v>
      </c>
      <c r="F11" s="2">
        <f>($B11/4)*$C11</f>
        <v>9.4750000000000014</v>
      </c>
      <c r="G11" s="2">
        <v>0</v>
      </c>
      <c r="H11" s="2">
        <f>($B11/4)*$C11</f>
        <v>9.4750000000000014</v>
      </c>
      <c r="I11" s="2">
        <v>0</v>
      </c>
      <c r="J11" s="2">
        <f>($B11/4)*$C11</f>
        <v>9.4750000000000014</v>
      </c>
      <c r="K11" s="2">
        <v>0</v>
      </c>
      <c r="L11" s="2">
        <f>($B11/4)*$C11</f>
        <v>9.4750000000000014</v>
      </c>
      <c r="M11" s="2">
        <v>0</v>
      </c>
      <c r="N11" s="2">
        <f>($B11/4)*$C11</f>
        <v>9.4750000000000014</v>
      </c>
      <c r="O11" s="2">
        <v>0</v>
      </c>
      <c r="P11" s="2">
        <f>($B11/4)*$C11+C11</f>
        <v>1009.475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62">
        <v>2027</v>
      </c>
    </row>
    <row r="12" spans="1:34" ht="12.75" customHeight="1" x14ac:dyDescent="0.2">
      <c r="A12" s="81"/>
      <c r="B12" s="92">
        <v>6.3500000000000001E-2</v>
      </c>
      <c r="C12" s="93">
        <v>1000</v>
      </c>
      <c r="D12" s="3">
        <v>0</v>
      </c>
      <c r="E12" s="2">
        <f>($B12/4)*$C12</f>
        <v>15.875</v>
      </c>
      <c r="F12" s="2">
        <v>0</v>
      </c>
      <c r="G12" s="2">
        <f>($B12/4)*$C12</f>
        <v>15.875</v>
      </c>
      <c r="H12" s="2">
        <v>0</v>
      </c>
      <c r="I12" s="2">
        <f>($B12/4)*$C12</f>
        <v>15.875</v>
      </c>
      <c r="J12" s="2">
        <v>0</v>
      </c>
      <c r="K12" s="2">
        <f>($B12/4)*$C12</f>
        <v>15.875</v>
      </c>
      <c r="L12" s="2">
        <v>0</v>
      </c>
      <c r="M12" s="2">
        <f>($B12/4)*$C12</f>
        <v>15.875</v>
      </c>
      <c r="N12" s="2">
        <v>0</v>
      </c>
      <c r="O12" s="2">
        <f>($B12/4)*$C12</f>
        <v>15.875</v>
      </c>
      <c r="P12" s="2">
        <v>0</v>
      </c>
      <c r="Q12" s="2">
        <f>($B12/4)*$C12+C12</f>
        <v>1015.875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63"/>
    </row>
    <row r="13" spans="1:34" ht="12.75" customHeight="1" x14ac:dyDescent="0.2">
      <c r="A13" s="81"/>
      <c r="B13" s="92">
        <v>3.8199999999999998E-2</v>
      </c>
      <c r="C13" s="93">
        <v>1250</v>
      </c>
      <c r="D13" s="3">
        <f>($B13/4)*$C13</f>
        <v>11.9375</v>
      </c>
      <c r="E13" s="2">
        <v>0</v>
      </c>
      <c r="F13" s="2">
        <f>($B13/4)*$C13</f>
        <v>11.9375</v>
      </c>
      <c r="G13" s="2">
        <v>0</v>
      </c>
      <c r="H13" s="2">
        <f>($B13/4)*$C13</f>
        <v>11.9375</v>
      </c>
      <c r="I13" s="2">
        <v>0</v>
      </c>
      <c r="J13" s="2">
        <f>($B13/4)*$C13</f>
        <v>11.9375</v>
      </c>
      <c r="K13" s="2">
        <v>0</v>
      </c>
      <c r="L13" s="2">
        <f>($B13/4)*$C13</f>
        <v>11.9375</v>
      </c>
      <c r="M13" s="2">
        <v>0</v>
      </c>
      <c r="N13" s="2">
        <f>($B13/4)*$C13</f>
        <v>11.9375</v>
      </c>
      <c r="O13" s="2">
        <v>0</v>
      </c>
      <c r="P13" s="2">
        <f>($B13/4)*$C13</f>
        <v>11.9375</v>
      </c>
      <c r="Q13" s="2">
        <v>0</v>
      </c>
      <c r="R13" s="2">
        <f>($B13/4)*$C13+C13</f>
        <v>1261.9375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63"/>
    </row>
    <row r="14" spans="1:34" ht="12.75" customHeight="1" x14ac:dyDescent="0.2">
      <c r="A14" s="81"/>
      <c r="B14" s="92">
        <v>4.9399999999999999E-2</v>
      </c>
      <c r="C14" s="93">
        <v>1750</v>
      </c>
      <c r="D14" s="3">
        <v>0</v>
      </c>
      <c r="E14" s="2">
        <f>($B14/4)*$C14</f>
        <v>21.612500000000001</v>
      </c>
      <c r="F14" s="2">
        <v>0</v>
      </c>
      <c r="G14" s="2">
        <f>($B14/4)*$C14</f>
        <v>21.612500000000001</v>
      </c>
      <c r="H14" s="2">
        <v>0</v>
      </c>
      <c r="I14" s="2">
        <f>($B14/4)*$C14</f>
        <v>21.612500000000001</v>
      </c>
      <c r="J14" s="2">
        <v>0</v>
      </c>
      <c r="K14" s="2">
        <f>($B14/4)*$C14</f>
        <v>21.612500000000001</v>
      </c>
      <c r="L14" s="2">
        <v>0</v>
      </c>
      <c r="M14" s="2">
        <f>($B14/4)*$C14</f>
        <v>21.612500000000001</v>
      </c>
      <c r="N14" s="2">
        <v>0</v>
      </c>
      <c r="O14" s="2">
        <f>($B14/4)*$C14</f>
        <v>21.612500000000001</v>
      </c>
      <c r="P14" s="2">
        <v>0</v>
      </c>
      <c r="Q14" s="2">
        <f>($B14/4)*$C14</f>
        <v>21.612500000000001</v>
      </c>
      <c r="R14" s="2">
        <v>0</v>
      </c>
      <c r="S14" s="2">
        <f>($B14/4)*$C14</f>
        <v>21.612500000000001</v>
      </c>
      <c r="T14" s="2">
        <v>0</v>
      </c>
      <c r="U14" s="2">
        <f>(($B14/4)*$C14)+C14</f>
        <v>1771.6125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94"/>
    </row>
    <row r="15" spans="1:34" ht="12.75" customHeight="1" x14ac:dyDescent="0.2">
      <c r="A15" s="81"/>
      <c r="B15" s="89">
        <v>1.67E-2</v>
      </c>
      <c r="C15" s="90">
        <v>1000</v>
      </c>
      <c r="D15" s="4">
        <f t="shared" ref="D15:D16" si="3">($B15/4)*$C15</f>
        <v>4.1749999999999998</v>
      </c>
      <c r="E15" s="91">
        <v>0</v>
      </c>
      <c r="F15" s="91">
        <f t="shared" ref="F15:F16" si="4">($B15/4)*$C15</f>
        <v>4.1749999999999998</v>
      </c>
      <c r="G15" s="91">
        <v>0</v>
      </c>
      <c r="H15" s="91">
        <f t="shared" ref="H15:H16" si="5">($B15/4)*$C15</f>
        <v>4.1749999999999998</v>
      </c>
      <c r="I15" s="91">
        <v>0</v>
      </c>
      <c r="J15" s="91">
        <f t="shared" ref="J15:J16" si="6">($B15/4)*$C15</f>
        <v>4.1749999999999998</v>
      </c>
      <c r="K15" s="91">
        <v>0</v>
      </c>
      <c r="L15" s="91">
        <f t="shared" ref="L15:L16" si="7">($B15/4)*$C15</f>
        <v>4.1749999999999998</v>
      </c>
      <c r="M15" s="91">
        <v>0</v>
      </c>
      <c r="N15" s="91">
        <f t="shared" ref="N15:N16" si="8">($B15/4)*$C15</f>
        <v>4.1749999999999998</v>
      </c>
      <c r="O15" s="91">
        <v>0</v>
      </c>
      <c r="P15" s="91">
        <f t="shared" ref="P15:P16" si="9">($B15/4)*$C15</f>
        <v>4.1749999999999998</v>
      </c>
      <c r="Q15" s="91">
        <v>0</v>
      </c>
      <c r="R15" s="91">
        <f t="shared" ref="R15:R16" si="10">($B15/4)*$C15</f>
        <v>4.1749999999999998</v>
      </c>
      <c r="S15" s="91">
        <v>0</v>
      </c>
      <c r="T15" s="91">
        <f t="shared" ref="T15:T16" si="11">($B15/4)*$C15</f>
        <v>4.1749999999999998</v>
      </c>
      <c r="U15" s="91">
        <v>0</v>
      </c>
      <c r="V15" s="91">
        <f>($B15/4)*$C15+C15</f>
        <v>1004.175</v>
      </c>
      <c r="W15" s="91">
        <v>0</v>
      </c>
      <c r="X15" s="91">
        <v>0</v>
      </c>
      <c r="Y15" s="91">
        <v>0</v>
      </c>
      <c r="Z15" s="91">
        <v>0</v>
      </c>
      <c r="AA15" s="91">
        <v>0</v>
      </c>
      <c r="AB15" s="91">
        <v>0</v>
      </c>
      <c r="AC15" s="91">
        <v>0</v>
      </c>
      <c r="AD15" s="91">
        <v>0</v>
      </c>
      <c r="AE15" s="91">
        <v>0</v>
      </c>
      <c r="AF15" s="95">
        <v>2028</v>
      </c>
    </row>
    <row r="16" spans="1:34" ht="12.75" customHeight="1" x14ac:dyDescent="0.2">
      <c r="A16" s="81"/>
      <c r="B16" s="92">
        <v>4.0599999999999997E-2</v>
      </c>
      <c r="C16" s="93">
        <v>850</v>
      </c>
      <c r="D16" s="3">
        <f t="shared" si="3"/>
        <v>8.6274999999999995</v>
      </c>
      <c r="E16" s="2">
        <v>0</v>
      </c>
      <c r="F16" s="2">
        <f t="shared" si="4"/>
        <v>8.6274999999999995</v>
      </c>
      <c r="G16" s="2">
        <v>0</v>
      </c>
      <c r="H16" s="2">
        <f t="shared" si="5"/>
        <v>8.6274999999999995</v>
      </c>
      <c r="I16" s="2">
        <v>0</v>
      </c>
      <c r="J16" s="2">
        <f t="shared" si="6"/>
        <v>8.6274999999999995</v>
      </c>
      <c r="K16" s="2">
        <v>0</v>
      </c>
      <c r="L16" s="2">
        <f t="shared" si="7"/>
        <v>8.6274999999999995</v>
      </c>
      <c r="M16" s="2">
        <v>0</v>
      </c>
      <c r="N16" s="2">
        <f t="shared" si="8"/>
        <v>8.6274999999999995</v>
      </c>
      <c r="O16" s="2">
        <v>0</v>
      </c>
      <c r="P16" s="2">
        <f t="shared" si="9"/>
        <v>8.6274999999999995</v>
      </c>
      <c r="Q16" s="2">
        <v>0</v>
      </c>
      <c r="R16" s="2">
        <f t="shared" si="10"/>
        <v>8.6274999999999995</v>
      </c>
      <c r="S16" s="2">
        <v>0</v>
      </c>
      <c r="T16" s="2">
        <f t="shared" si="11"/>
        <v>8.6274999999999995</v>
      </c>
      <c r="U16" s="2">
        <v>0</v>
      </c>
      <c r="V16" s="2">
        <f>($B16/4)*$C16</f>
        <v>8.6274999999999995</v>
      </c>
      <c r="W16" s="2">
        <v>0</v>
      </c>
      <c r="X16" s="2">
        <f>($B16/4)*$C16</f>
        <v>8.6274999999999995</v>
      </c>
      <c r="Y16" s="2">
        <v>0</v>
      </c>
      <c r="Z16" s="2">
        <f>($B16/4)*$C16+C16</f>
        <v>858.62750000000005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62">
        <v>2029</v>
      </c>
    </row>
    <row r="17" spans="1:32" ht="12.75" customHeight="1" x14ac:dyDescent="0.2">
      <c r="A17" s="81"/>
      <c r="B17" s="92">
        <v>2.3900000000000001E-2</v>
      </c>
      <c r="C17" s="93">
        <v>2000</v>
      </c>
      <c r="D17" s="3">
        <v>0</v>
      </c>
      <c r="E17" s="2">
        <f>($B17/4)*$C17</f>
        <v>11.950000000000001</v>
      </c>
      <c r="F17" s="2">
        <v>0</v>
      </c>
      <c r="G17" s="2">
        <f>($B17/4)*$C17</f>
        <v>11.950000000000001</v>
      </c>
      <c r="H17" s="2">
        <v>0</v>
      </c>
      <c r="I17" s="2">
        <f>($B17/4)*$C17</f>
        <v>11.950000000000001</v>
      </c>
      <c r="J17" s="2">
        <v>0</v>
      </c>
      <c r="K17" s="2">
        <f>($B17/4)*$C17</f>
        <v>11.950000000000001</v>
      </c>
      <c r="L17" s="2">
        <v>0</v>
      </c>
      <c r="M17" s="2">
        <f>($B17/4)*$C17</f>
        <v>11.950000000000001</v>
      </c>
      <c r="N17" s="2">
        <v>0</v>
      </c>
      <c r="O17" s="2">
        <f>($B17/4)*$C17</f>
        <v>11.950000000000001</v>
      </c>
      <c r="P17" s="2">
        <v>0</v>
      </c>
      <c r="Q17" s="2">
        <f>($B17/4)*$C17</f>
        <v>11.950000000000001</v>
      </c>
      <c r="R17" s="2">
        <v>0</v>
      </c>
      <c r="S17" s="2">
        <f>($B17/4)*$C17</f>
        <v>11.950000000000001</v>
      </c>
      <c r="T17" s="2">
        <v>0</v>
      </c>
      <c r="U17" s="2">
        <f>($B17/4)*$C17</f>
        <v>11.950000000000001</v>
      </c>
      <c r="V17" s="2">
        <v>0</v>
      </c>
      <c r="W17" s="2">
        <f>($B17/4)*$C17</f>
        <v>11.950000000000001</v>
      </c>
      <c r="X17" s="2">
        <v>0</v>
      </c>
      <c r="Y17" s="2">
        <f>($B17/4)*$C17</f>
        <v>11.950000000000001</v>
      </c>
      <c r="Z17" s="2">
        <v>0</v>
      </c>
      <c r="AA17" s="2">
        <f>($B17/4)*$C17+C17</f>
        <v>2011.95</v>
      </c>
      <c r="AB17" s="2">
        <v>0</v>
      </c>
      <c r="AC17" s="2">
        <v>0</v>
      </c>
      <c r="AD17" s="2">
        <v>0</v>
      </c>
      <c r="AE17" s="2">
        <v>0</v>
      </c>
      <c r="AF17" s="263"/>
    </row>
    <row r="18" spans="1:32" ht="12.75" customHeight="1" x14ac:dyDescent="0.2">
      <c r="A18" s="81"/>
      <c r="B18" s="92">
        <v>5.1700000000000003E-2</v>
      </c>
      <c r="C18" s="93">
        <v>1250</v>
      </c>
      <c r="D18" s="3">
        <f t="shared" ref="D18:D21" si="12">($B18/4)*$C18</f>
        <v>16.15625</v>
      </c>
      <c r="E18" s="2">
        <v>0</v>
      </c>
      <c r="F18" s="2">
        <f t="shared" ref="F18:F21" si="13">($B18/4)*$C18</f>
        <v>16.15625</v>
      </c>
      <c r="G18" s="2">
        <v>0</v>
      </c>
      <c r="H18" s="2">
        <f t="shared" ref="H18:H21" si="14">($B18/4)*$C18</f>
        <v>16.15625</v>
      </c>
      <c r="I18" s="2">
        <v>0</v>
      </c>
      <c r="J18" s="2">
        <f t="shared" ref="J18:J21" si="15">($B18/4)*$C18</f>
        <v>16.15625</v>
      </c>
      <c r="K18" s="2">
        <v>0</v>
      </c>
      <c r="L18" s="2">
        <f t="shared" ref="L18:L21" si="16">($B18/4)*$C18</f>
        <v>16.15625</v>
      </c>
      <c r="M18" s="2">
        <v>0</v>
      </c>
      <c r="N18" s="2">
        <f t="shared" ref="N18:N21" si="17">($B18/4)*$C18</f>
        <v>16.15625</v>
      </c>
      <c r="O18" s="2">
        <v>0</v>
      </c>
      <c r="P18" s="2">
        <f t="shared" ref="P18:P21" si="18">($B18/4)*$C18</f>
        <v>16.15625</v>
      </c>
      <c r="Q18" s="2">
        <v>0</v>
      </c>
      <c r="R18" s="2">
        <f t="shared" ref="R18:R21" si="19">($B18/4)*$C18</f>
        <v>16.15625</v>
      </c>
      <c r="S18" s="2">
        <v>0</v>
      </c>
      <c r="T18" s="2">
        <f t="shared" ref="T18:T21" si="20">($B18/4)*$C18</f>
        <v>16.15625</v>
      </c>
      <c r="U18" s="2">
        <v>0</v>
      </c>
      <c r="V18" s="2">
        <f t="shared" ref="V18:V21" si="21">($B18/4)*$C18</f>
        <v>16.15625</v>
      </c>
      <c r="W18" s="2">
        <v>0</v>
      </c>
      <c r="X18" s="2">
        <f t="shared" ref="X18:X21" si="22">($B18/4)*$C18</f>
        <v>16.15625</v>
      </c>
      <c r="Y18" s="2">
        <v>0</v>
      </c>
      <c r="Z18" s="2">
        <f t="shared" ref="Z18:Z21" si="23">($B18/4)*$C18</f>
        <v>16.15625</v>
      </c>
      <c r="AA18" s="2">
        <v>0</v>
      </c>
      <c r="AB18" s="2">
        <f>(($B18/4)*$C18)+C18</f>
        <v>1266.15625</v>
      </c>
      <c r="AC18" s="2">
        <v>0</v>
      </c>
      <c r="AD18" s="2">
        <v>0</v>
      </c>
      <c r="AE18" s="2">
        <v>0</v>
      </c>
      <c r="AF18" s="94"/>
    </row>
    <row r="19" spans="1:32" ht="12.75" customHeight="1" x14ac:dyDescent="0.2">
      <c r="A19" s="81"/>
      <c r="B19" s="89">
        <v>3.9300000000000002E-2</v>
      </c>
      <c r="C19" s="90">
        <v>1500</v>
      </c>
      <c r="D19" s="4">
        <f t="shared" si="12"/>
        <v>14.737500000000001</v>
      </c>
      <c r="E19" s="91">
        <v>0</v>
      </c>
      <c r="F19" s="91">
        <f t="shared" si="13"/>
        <v>14.737500000000001</v>
      </c>
      <c r="G19" s="91">
        <v>0</v>
      </c>
      <c r="H19" s="91">
        <f t="shared" si="14"/>
        <v>14.737500000000001</v>
      </c>
      <c r="I19" s="91">
        <v>0</v>
      </c>
      <c r="J19" s="91">
        <f t="shared" si="15"/>
        <v>14.737500000000001</v>
      </c>
      <c r="K19" s="91">
        <v>0</v>
      </c>
      <c r="L19" s="91">
        <f t="shared" si="16"/>
        <v>14.737500000000001</v>
      </c>
      <c r="M19" s="91">
        <v>0</v>
      </c>
      <c r="N19" s="91">
        <f t="shared" si="17"/>
        <v>14.737500000000001</v>
      </c>
      <c r="O19" s="91">
        <v>0</v>
      </c>
      <c r="P19" s="91">
        <f t="shared" si="18"/>
        <v>14.737500000000001</v>
      </c>
      <c r="Q19" s="91">
        <v>0</v>
      </c>
      <c r="R19" s="91">
        <f t="shared" si="19"/>
        <v>14.737500000000001</v>
      </c>
      <c r="S19" s="91">
        <v>0</v>
      </c>
      <c r="T19" s="91">
        <f t="shared" si="20"/>
        <v>14.737500000000001</v>
      </c>
      <c r="U19" s="91">
        <v>0</v>
      </c>
      <c r="V19" s="91">
        <f t="shared" si="21"/>
        <v>14.737500000000001</v>
      </c>
      <c r="W19" s="91">
        <v>0</v>
      </c>
      <c r="X19" s="91">
        <f t="shared" si="22"/>
        <v>14.737500000000001</v>
      </c>
      <c r="Y19" s="91">
        <v>0</v>
      </c>
      <c r="Z19" s="91">
        <f t="shared" si="23"/>
        <v>14.737500000000001</v>
      </c>
      <c r="AA19" s="91">
        <v>0</v>
      </c>
      <c r="AB19" s="91">
        <f>($B19/4)*$C19+C19</f>
        <v>1514.7375</v>
      </c>
      <c r="AC19" s="91">
        <v>0</v>
      </c>
      <c r="AD19" s="91">
        <v>0</v>
      </c>
      <c r="AE19" s="91">
        <v>0</v>
      </c>
      <c r="AF19" s="95">
        <v>2030</v>
      </c>
    </row>
    <row r="20" spans="1:32" ht="12.75" customHeight="1" x14ac:dyDescent="0.2">
      <c r="A20" s="81"/>
      <c r="B20" s="92">
        <v>2.0299999999999999E-2</v>
      </c>
      <c r="C20" s="93">
        <v>1250</v>
      </c>
      <c r="D20" s="3">
        <f t="shared" si="12"/>
        <v>6.34375</v>
      </c>
      <c r="E20" s="2">
        <v>0</v>
      </c>
      <c r="F20" s="2">
        <f t="shared" si="13"/>
        <v>6.34375</v>
      </c>
      <c r="G20" s="2">
        <v>0</v>
      </c>
      <c r="H20" s="2">
        <f t="shared" si="14"/>
        <v>6.34375</v>
      </c>
      <c r="I20" s="2">
        <v>0</v>
      </c>
      <c r="J20" s="2">
        <f t="shared" si="15"/>
        <v>6.34375</v>
      </c>
      <c r="K20" s="2">
        <v>0</v>
      </c>
      <c r="L20" s="2">
        <f t="shared" si="16"/>
        <v>6.34375</v>
      </c>
      <c r="M20" s="2">
        <v>0</v>
      </c>
      <c r="N20" s="2">
        <f t="shared" si="17"/>
        <v>6.34375</v>
      </c>
      <c r="O20" s="2">
        <v>0</v>
      </c>
      <c r="P20" s="2">
        <f t="shared" si="18"/>
        <v>6.34375</v>
      </c>
      <c r="Q20" s="2">
        <v>0</v>
      </c>
      <c r="R20" s="2">
        <f t="shared" si="19"/>
        <v>6.34375</v>
      </c>
      <c r="S20" s="2">
        <v>0</v>
      </c>
      <c r="T20" s="2">
        <f t="shared" si="20"/>
        <v>6.34375</v>
      </c>
      <c r="U20" s="2">
        <v>0</v>
      </c>
      <c r="V20" s="2">
        <f t="shared" si="21"/>
        <v>6.34375</v>
      </c>
      <c r="W20" s="2">
        <v>0</v>
      </c>
      <c r="X20" s="2">
        <f t="shared" si="22"/>
        <v>6.34375</v>
      </c>
      <c r="Y20" s="2">
        <v>0</v>
      </c>
      <c r="Z20" s="2">
        <f t="shared" si="23"/>
        <v>6.34375</v>
      </c>
      <c r="AA20" s="2">
        <v>0</v>
      </c>
      <c r="AB20" s="2">
        <f t="shared" ref="AB20:AB21" si="24">($B20/4)*$C20</f>
        <v>6.34375</v>
      </c>
      <c r="AC20" s="2">
        <v>0</v>
      </c>
      <c r="AD20" s="2">
        <f t="shared" ref="AD20:AD21" si="25">($B20/4)*$C20</f>
        <v>6.34375</v>
      </c>
      <c r="AE20" s="2">
        <v>0</v>
      </c>
      <c r="AF20" s="2"/>
    </row>
    <row r="21" spans="1:32" ht="12.75" customHeight="1" x14ac:dyDescent="0.2">
      <c r="A21" s="81"/>
      <c r="B21" s="92">
        <v>4.1799999999999997E-2</v>
      </c>
      <c r="C21" s="93">
        <v>1250</v>
      </c>
      <c r="D21" s="3">
        <f t="shared" si="12"/>
        <v>13.062499999999998</v>
      </c>
      <c r="E21" s="2">
        <v>0</v>
      </c>
      <c r="F21" s="2">
        <f t="shared" si="13"/>
        <v>13.062499999999998</v>
      </c>
      <c r="G21" s="2">
        <v>0</v>
      </c>
      <c r="H21" s="2">
        <f t="shared" si="14"/>
        <v>13.062499999999998</v>
      </c>
      <c r="I21" s="2">
        <v>0</v>
      </c>
      <c r="J21" s="2">
        <f t="shared" si="15"/>
        <v>13.062499999999998</v>
      </c>
      <c r="K21" s="2">
        <v>0</v>
      </c>
      <c r="L21" s="2">
        <f t="shared" si="16"/>
        <v>13.062499999999998</v>
      </c>
      <c r="M21" s="2">
        <v>0</v>
      </c>
      <c r="N21" s="2">
        <f t="shared" si="17"/>
        <v>13.062499999999998</v>
      </c>
      <c r="O21" s="2">
        <v>0</v>
      </c>
      <c r="P21" s="2">
        <f t="shared" si="18"/>
        <v>13.062499999999998</v>
      </c>
      <c r="Q21" s="2">
        <v>0</v>
      </c>
      <c r="R21" s="2">
        <f t="shared" si="19"/>
        <v>13.062499999999998</v>
      </c>
      <c r="S21" s="2">
        <v>0</v>
      </c>
      <c r="T21" s="2">
        <f t="shared" si="20"/>
        <v>13.062499999999998</v>
      </c>
      <c r="U21" s="2">
        <v>0</v>
      </c>
      <c r="V21" s="2">
        <f t="shared" si="21"/>
        <v>13.062499999999998</v>
      </c>
      <c r="W21" s="2">
        <v>0</v>
      </c>
      <c r="X21" s="2">
        <f t="shared" si="22"/>
        <v>13.062499999999998</v>
      </c>
      <c r="Y21" s="2">
        <v>0</v>
      </c>
      <c r="Z21" s="2">
        <f t="shared" si="23"/>
        <v>13.062499999999998</v>
      </c>
      <c r="AA21" s="2">
        <v>0</v>
      </c>
      <c r="AB21" s="2">
        <f t="shared" si="24"/>
        <v>13.062499999999998</v>
      </c>
      <c r="AC21" s="2">
        <v>0</v>
      </c>
      <c r="AD21" s="2">
        <f t="shared" si="25"/>
        <v>13.062499999999998</v>
      </c>
      <c r="AE21" s="2">
        <v>0</v>
      </c>
      <c r="AF21" s="2"/>
    </row>
    <row r="22" spans="1:32" ht="12.75" customHeight="1" x14ac:dyDescent="0.2">
      <c r="A22" s="81"/>
      <c r="B22" s="92">
        <v>7.2099999999999997E-2</v>
      </c>
      <c r="C22" s="93">
        <v>750</v>
      </c>
      <c r="D22" s="3">
        <v>0</v>
      </c>
      <c r="E22" s="2">
        <f t="shared" ref="E22:AE22" si="26">($B22/4)*$C22</f>
        <v>13.518749999999999</v>
      </c>
      <c r="F22" s="2">
        <f t="shared" si="26"/>
        <v>13.518749999999999</v>
      </c>
      <c r="G22" s="2">
        <f t="shared" si="26"/>
        <v>13.518749999999999</v>
      </c>
      <c r="H22" s="2">
        <f t="shared" si="26"/>
        <v>13.518749999999999</v>
      </c>
      <c r="I22" s="2">
        <f t="shared" si="26"/>
        <v>13.518749999999999</v>
      </c>
      <c r="J22" s="2">
        <f t="shared" si="26"/>
        <v>13.518749999999999</v>
      </c>
      <c r="K22" s="2">
        <f t="shared" si="26"/>
        <v>13.518749999999999</v>
      </c>
      <c r="L22" s="2">
        <f t="shared" si="26"/>
        <v>13.518749999999999</v>
      </c>
      <c r="M22" s="2">
        <f t="shared" si="26"/>
        <v>13.518749999999999</v>
      </c>
      <c r="N22" s="2">
        <f t="shared" si="26"/>
        <v>13.518749999999999</v>
      </c>
      <c r="O22" s="2">
        <f t="shared" si="26"/>
        <v>13.518749999999999</v>
      </c>
      <c r="P22" s="2">
        <f t="shared" si="26"/>
        <v>13.518749999999999</v>
      </c>
      <c r="Q22" s="2">
        <f t="shared" si="26"/>
        <v>13.518749999999999</v>
      </c>
      <c r="R22" s="2">
        <f t="shared" si="26"/>
        <v>13.518749999999999</v>
      </c>
      <c r="S22" s="2">
        <f t="shared" si="26"/>
        <v>13.518749999999999</v>
      </c>
      <c r="T22" s="2">
        <f t="shared" si="26"/>
        <v>13.518749999999999</v>
      </c>
      <c r="U22" s="2">
        <f t="shared" si="26"/>
        <v>13.518749999999999</v>
      </c>
      <c r="V22" s="2">
        <f t="shared" si="26"/>
        <v>13.518749999999999</v>
      </c>
      <c r="W22" s="2">
        <f t="shared" si="26"/>
        <v>13.518749999999999</v>
      </c>
      <c r="X22" s="2">
        <f t="shared" si="26"/>
        <v>13.518749999999999</v>
      </c>
      <c r="Y22" s="2">
        <f t="shared" si="26"/>
        <v>13.518749999999999</v>
      </c>
      <c r="Z22" s="2">
        <f t="shared" si="26"/>
        <v>13.518749999999999</v>
      </c>
      <c r="AA22" s="2">
        <f t="shared" si="26"/>
        <v>13.518749999999999</v>
      </c>
      <c r="AB22" s="2">
        <f t="shared" si="26"/>
        <v>13.518749999999999</v>
      </c>
      <c r="AC22" s="2">
        <f t="shared" si="26"/>
        <v>13.518749999999999</v>
      </c>
      <c r="AD22" s="2">
        <f t="shared" si="26"/>
        <v>13.518749999999999</v>
      </c>
      <c r="AE22" s="2">
        <f t="shared" si="26"/>
        <v>13.518749999999999</v>
      </c>
      <c r="AF22" s="2"/>
    </row>
    <row r="23" spans="1:32" ht="12.75" customHeight="1" x14ac:dyDescent="0.2">
      <c r="A23" s="81"/>
      <c r="B23" s="92">
        <v>5.2499999999999998E-2</v>
      </c>
      <c r="C23" s="93">
        <v>2250</v>
      </c>
      <c r="D23" s="3">
        <f t="shared" ref="D23:D25" si="27">($B23/4)*$C23</f>
        <v>29.53125</v>
      </c>
      <c r="E23" s="2">
        <v>0</v>
      </c>
      <c r="F23" s="2">
        <f t="shared" ref="F23:F25" si="28">($B23/4)*$C23</f>
        <v>29.53125</v>
      </c>
      <c r="G23" s="2">
        <v>0</v>
      </c>
      <c r="H23" s="2">
        <f t="shared" ref="H23:H25" si="29">($B23/4)*$C23</f>
        <v>29.53125</v>
      </c>
      <c r="I23" s="2">
        <v>0</v>
      </c>
      <c r="J23" s="2">
        <f t="shared" ref="J23:J25" si="30">($B23/4)*$C23</f>
        <v>29.53125</v>
      </c>
      <c r="K23" s="2">
        <v>0</v>
      </c>
      <c r="L23" s="2">
        <f t="shared" ref="L23:L25" si="31">($B23/4)*$C23</f>
        <v>29.53125</v>
      </c>
      <c r="M23" s="2">
        <v>0</v>
      </c>
      <c r="N23" s="2">
        <f t="shared" ref="N23:N25" si="32">($B23/4)*$C23</f>
        <v>29.53125</v>
      </c>
      <c r="O23" s="2">
        <v>0</v>
      </c>
      <c r="P23" s="2">
        <f t="shared" ref="P23:P25" si="33">($B23/4)*$C23</f>
        <v>29.53125</v>
      </c>
      <c r="Q23" s="2">
        <v>0</v>
      </c>
      <c r="R23" s="2">
        <f t="shared" ref="R23:R25" si="34">($B23/4)*$C23</f>
        <v>29.53125</v>
      </c>
      <c r="S23" s="2">
        <v>0</v>
      </c>
      <c r="T23" s="2">
        <f t="shared" ref="T23:T25" si="35">($B23/4)*$C23</f>
        <v>29.53125</v>
      </c>
      <c r="U23" s="2">
        <v>0</v>
      </c>
      <c r="V23" s="2">
        <f t="shared" ref="V23:V25" si="36">($B23/4)*$C23</f>
        <v>29.53125</v>
      </c>
      <c r="W23" s="2">
        <v>0</v>
      </c>
      <c r="X23" s="2">
        <f t="shared" ref="X23:X25" si="37">($B23/4)*$C23</f>
        <v>29.53125</v>
      </c>
      <c r="Y23" s="2">
        <v>0</v>
      </c>
      <c r="Z23" s="2">
        <f t="shared" ref="Z23:Z25" si="38">($B23/4)*$C23</f>
        <v>29.53125</v>
      </c>
      <c r="AA23" s="2">
        <v>0</v>
      </c>
      <c r="AB23" s="2">
        <f t="shared" ref="AB23:AB25" si="39">($B23/4)*$C23</f>
        <v>29.53125</v>
      </c>
      <c r="AC23" s="2">
        <v>0</v>
      </c>
      <c r="AD23" s="2">
        <f t="shared" ref="AD23:AD25" si="40">($B23/4)*$C23</f>
        <v>29.53125</v>
      </c>
      <c r="AE23" s="2">
        <v>0</v>
      </c>
      <c r="AF23" s="2"/>
    </row>
    <row r="24" spans="1:32" ht="12.75" customHeight="1" x14ac:dyDescent="0.2">
      <c r="A24" s="81"/>
      <c r="B24" s="92">
        <v>4.6100000000000002E-2</v>
      </c>
      <c r="C24" s="93">
        <v>750</v>
      </c>
      <c r="D24" s="3">
        <f t="shared" si="27"/>
        <v>8.6437500000000007</v>
      </c>
      <c r="E24" s="2">
        <v>0</v>
      </c>
      <c r="F24" s="2">
        <f t="shared" si="28"/>
        <v>8.6437500000000007</v>
      </c>
      <c r="G24" s="2">
        <v>0</v>
      </c>
      <c r="H24" s="2">
        <f t="shared" si="29"/>
        <v>8.6437500000000007</v>
      </c>
      <c r="I24" s="2">
        <v>0</v>
      </c>
      <c r="J24" s="2">
        <f t="shared" si="30"/>
        <v>8.6437500000000007</v>
      </c>
      <c r="K24" s="2">
        <v>0</v>
      </c>
      <c r="L24" s="2">
        <f t="shared" si="31"/>
        <v>8.6437500000000007</v>
      </c>
      <c r="M24" s="2">
        <v>0</v>
      </c>
      <c r="N24" s="2">
        <f t="shared" si="32"/>
        <v>8.6437500000000007</v>
      </c>
      <c r="O24" s="2">
        <v>0</v>
      </c>
      <c r="P24" s="2">
        <f t="shared" si="33"/>
        <v>8.6437500000000007</v>
      </c>
      <c r="Q24" s="2">
        <v>0</v>
      </c>
      <c r="R24" s="2">
        <f t="shared" si="34"/>
        <v>8.6437500000000007</v>
      </c>
      <c r="S24" s="2">
        <v>0</v>
      </c>
      <c r="T24" s="2">
        <f t="shared" si="35"/>
        <v>8.6437500000000007</v>
      </c>
      <c r="U24" s="2">
        <v>0</v>
      </c>
      <c r="V24" s="2">
        <f t="shared" si="36"/>
        <v>8.6437500000000007</v>
      </c>
      <c r="W24" s="2">
        <v>0</v>
      </c>
      <c r="X24" s="2">
        <f t="shared" si="37"/>
        <v>8.6437500000000007</v>
      </c>
      <c r="Y24" s="2">
        <v>0</v>
      </c>
      <c r="Z24" s="2">
        <f t="shared" si="38"/>
        <v>8.6437500000000007</v>
      </c>
      <c r="AA24" s="2">
        <v>0</v>
      </c>
      <c r="AB24" s="2">
        <f t="shared" si="39"/>
        <v>8.6437500000000007</v>
      </c>
      <c r="AC24" s="2">
        <v>0</v>
      </c>
      <c r="AD24" s="2">
        <f t="shared" si="40"/>
        <v>8.6437500000000007</v>
      </c>
      <c r="AE24" s="2">
        <v>0</v>
      </c>
      <c r="AF24" s="2"/>
    </row>
    <row r="25" spans="1:32" ht="12.75" customHeight="1" x14ac:dyDescent="0.2">
      <c r="A25" s="81"/>
      <c r="B25" s="92">
        <v>2.81E-2</v>
      </c>
      <c r="C25" s="93">
        <v>750</v>
      </c>
      <c r="D25" s="3">
        <f t="shared" si="27"/>
        <v>5.2687499999999998</v>
      </c>
      <c r="E25" s="2">
        <v>0</v>
      </c>
      <c r="F25" s="2">
        <f t="shared" si="28"/>
        <v>5.2687499999999998</v>
      </c>
      <c r="G25" s="2">
        <v>0</v>
      </c>
      <c r="H25" s="2">
        <f t="shared" si="29"/>
        <v>5.2687499999999998</v>
      </c>
      <c r="I25" s="2">
        <v>0</v>
      </c>
      <c r="J25" s="2">
        <f t="shared" si="30"/>
        <v>5.2687499999999998</v>
      </c>
      <c r="K25" s="2">
        <v>0</v>
      </c>
      <c r="L25" s="2">
        <f t="shared" si="31"/>
        <v>5.2687499999999998</v>
      </c>
      <c r="M25" s="2">
        <v>0</v>
      </c>
      <c r="N25" s="2">
        <f t="shared" si="32"/>
        <v>5.2687499999999998</v>
      </c>
      <c r="O25" s="2">
        <v>0</v>
      </c>
      <c r="P25" s="2">
        <f t="shared" si="33"/>
        <v>5.2687499999999998</v>
      </c>
      <c r="Q25" s="2">
        <v>0</v>
      </c>
      <c r="R25" s="2">
        <f t="shared" si="34"/>
        <v>5.2687499999999998</v>
      </c>
      <c r="S25" s="2">
        <v>0</v>
      </c>
      <c r="T25" s="2">
        <f t="shared" si="35"/>
        <v>5.2687499999999998</v>
      </c>
      <c r="U25" s="2">
        <v>0</v>
      </c>
      <c r="V25" s="2">
        <f t="shared" si="36"/>
        <v>5.2687499999999998</v>
      </c>
      <c r="W25" s="2">
        <v>0</v>
      </c>
      <c r="X25" s="2">
        <f t="shared" si="37"/>
        <v>5.2687499999999998</v>
      </c>
      <c r="Y25" s="2">
        <v>0</v>
      </c>
      <c r="Z25" s="2">
        <f t="shared" si="38"/>
        <v>5.2687499999999998</v>
      </c>
      <c r="AA25" s="2">
        <v>0</v>
      </c>
      <c r="AB25" s="2">
        <f t="shared" si="39"/>
        <v>5.2687499999999998</v>
      </c>
      <c r="AC25" s="2">
        <v>0</v>
      </c>
      <c r="AD25" s="2">
        <f t="shared" si="40"/>
        <v>5.2687499999999998</v>
      </c>
      <c r="AE25" s="2">
        <v>0</v>
      </c>
      <c r="AF25" s="2"/>
    </row>
    <row r="26" spans="1:32" ht="12.75" customHeight="1" x14ac:dyDescent="0.2">
      <c r="A26" s="81"/>
      <c r="B26" s="92">
        <v>7.1599999999999997E-2</v>
      </c>
      <c r="C26" s="93">
        <v>802</v>
      </c>
      <c r="D26" s="3">
        <v>0</v>
      </c>
      <c r="E26" s="2">
        <f t="shared" ref="E26:E27" si="41">($B26/4)*$C26</f>
        <v>14.355799999999999</v>
      </c>
      <c r="F26" s="2">
        <v>0</v>
      </c>
      <c r="G26" s="2">
        <f t="shared" ref="G26:G27" si="42">($B26/4)*$C26</f>
        <v>14.355799999999999</v>
      </c>
      <c r="H26" s="2">
        <v>0</v>
      </c>
      <c r="I26" s="2">
        <f t="shared" ref="I26:I27" si="43">($B26/4)*$C26</f>
        <v>14.355799999999999</v>
      </c>
      <c r="J26" s="2">
        <v>0</v>
      </c>
      <c r="K26" s="2">
        <f t="shared" ref="K26:K27" si="44">($B26/4)*$C26</f>
        <v>14.355799999999999</v>
      </c>
      <c r="L26" s="2">
        <v>0</v>
      </c>
      <c r="M26" s="2">
        <f t="shared" ref="M26:M27" si="45">($B26/4)*$C26</f>
        <v>14.355799999999999</v>
      </c>
      <c r="N26" s="2">
        <v>0</v>
      </c>
      <c r="O26" s="2">
        <f t="shared" ref="O26:O27" si="46">($B26/4)*$C26</f>
        <v>14.355799999999999</v>
      </c>
      <c r="P26" s="2">
        <v>0</v>
      </c>
      <c r="Q26" s="2">
        <f t="shared" ref="Q26:Q27" si="47">($B26/4)*$C26</f>
        <v>14.355799999999999</v>
      </c>
      <c r="R26" s="2">
        <v>0</v>
      </c>
      <c r="S26" s="2">
        <f t="shared" ref="S26:S27" si="48">($B26/4)*$C26</f>
        <v>14.355799999999999</v>
      </c>
      <c r="T26" s="2">
        <v>0</v>
      </c>
      <c r="U26" s="2">
        <f t="shared" ref="U26:U27" si="49">($B26/4)*$C26</f>
        <v>14.355799999999999</v>
      </c>
      <c r="V26" s="2">
        <v>0</v>
      </c>
      <c r="W26" s="2">
        <f t="shared" ref="W26:W27" si="50">($B26/4)*$C26</f>
        <v>14.355799999999999</v>
      </c>
      <c r="X26" s="2">
        <v>0</v>
      </c>
      <c r="Y26" s="2">
        <f t="shared" ref="Y26:Y27" si="51">($B26/4)*$C26</f>
        <v>14.355799999999999</v>
      </c>
      <c r="Z26" s="2">
        <v>0</v>
      </c>
      <c r="AA26" s="2">
        <f t="shared" ref="AA26:AA27" si="52">($B26/4)*$C26</f>
        <v>14.355799999999999</v>
      </c>
      <c r="AB26" s="2">
        <v>0</v>
      </c>
      <c r="AC26" s="2">
        <f t="shared" ref="AC26:AC27" si="53">($B26/4)*$C26</f>
        <v>14.355799999999999</v>
      </c>
      <c r="AD26" s="2">
        <v>0</v>
      </c>
      <c r="AE26" s="2">
        <f t="shared" ref="AE26:AE27" si="54">($B26/4)*$C26</f>
        <v>14.355799999999999</v>
      </c>
      <c r="AF26" s="2"/>
    </row>
    <row r="27" spans="1:32" ht="12.75" customHeight="1" x14ac:dyDescent="0.2">
      <c r="A27" s="81"/>
      <c r="B27" s="92">
        <v>7.4499999999999997E-2</v>
      </c>
      <c r="C27" s="93">
        <v>567</v>
      </c>
      <c r="D27" s="3">
        <v>0</v>
      </c>
      <c r="E27" s="2">
        <f t="shared" si="41"/>
        <v>10.560374999999999</v>
      </c>
      <c r="F27" s="2">
        <v>0</v>
      </c>
      <c r="G27" s="2">
        <f t="shared" si="42"/>
        <v>10.560374999999999</v>
      </c>
      <c r="H27" s="2">
        <v>0</v>
      </c>
      <c r="I27" s="2">
        <f t="shared" si="43"/>
        <v>10.560374999999999</v>
      </c>
      <c r="J27" s="2">
        <v>0</v>
      </c>
      <c r="K27" s="2">
        <f t="shared" si="44"/>
        <v>10.560374999999999</v>
      </c>
      <c r="L27" s="2">
        <v>0</v>
      </c>
      <c r="M27" s="2">
        <f t="shared" si="45"/>
        <v>10.560374999999999</v>
      </c>
      <c r="N27" s="2">
        <v>0</v>
      </c>
      <c r="O27" s="2">
        <f t="shared" si="46"/>
        <v>10.560374999999999</v>
      </c>
      <c r="P27" s="2">
        <v>0</v>
      </c>
      <c r="Q27" s="2">
        <f t="shared" si="47"/>
        <v>10.560374999999999</v>
      </c>
      <c r="R27" s="2">
        <v>0</v>
      </c>
      <c r="S27" s="2">
        <f t="shared" si="48"/>
        <v>10.560374999999999</v>
      </c>
      <c r="T27" s="2">
        <v>0</v>
      </c>
      <c r="U27" s="2">
        <f t="shared" si="49"/>
        <v>10.560374999999999</v>
      </c>
      <c r="V27" s="2">
        <v>0</v>
      </c>
      <c r="W27" s="2">
        <f t="shared" si="50"/>
        <v>10.560374999999999</v>
      </c>
      <c r="X27" s="2">
        <v>0</v>
      </c>
      <c r="Y27" s="2">
        <f t="shared" si="51"/>
        <v>10.560374999999999</v>
      </c>
      <c r="Z27" s="2">
        <v>0</v>
      </c>
      <c r="AA27" s="2">
        <f t="shared" si="52"/>
        <v>10.560374999999999</v>
      </c>
      <c r="AB27" s="2">
        <v>0</v>
      </c>
      <c r="AC27" s="2">
        <f t="shared" si="53"/>
        <v>10.560374999999999</v>
      </c>
      <c r="AD27" s="2">
        <v>0</v>
      </c>
      <c r="AE27" s="2">
        <f t="shared" si="54"/>
        <v>10.560374999999999</v>
      </c>
      <c r="AF27" s="2"/>
    </row>
    <row r="28" spans="1:32" ht="12.75" customHeight="1" x14ac:dyDescent="0.2">
      <c r="A28" s="81"/>
      <c r="B28" s="92">
        <v>5.6399999999999999E-2</v>
      </c>
      <c r="C28" s="93">
        <v>1000</v>
      </c>
      <c r="D28" s="3">
        <f t="shared" ref="D28:D29" si="55">($B28/4)*$C28</f>
        <v>14.1</v>
      </c>
      <c r="E28" s="2">
        <v>0</v>
      </c>
      <c r="F28" s="2">
        <f t="shared" ref="F28:F29" si="56">($B28/4)*$C28</f>
        <v>14.1</v>
      </c>
      <c r="G28" s="2">
        <v>0</v>
      </c>
      <c r="H28" s="2">
        <f t="shared" ref="H28:H29" si="57">($B28/4)*$C28</f>
        <v>14.1</v>
      </c>
      <c r="I28" s="2">
        <v>0</v>
      </c>
      <c r="J28" s="2">
        <f t="shared" ref="J28:J29" si="58">($B28/4)*$C28</f>
        <v>14.1</v>
      </c>
      <c r="K28" s="2">
        <v>0</v>
      </c>
      <c r="L28" s="2">
        <f t="shared" ref="L28:L29" si="59">($B28/4)*$C28</f>
        <v>14.1</v>
      </c>
      <c r="M28" s="2">
        <v>0</v>
      </c>
      <c r="N28" s="2">
        <f t="shared" ref="N28:N29" si="60">($B28/4)*$C28</f>
        <v>14.1</v>
      </c>
      <c r="O28" s="2">
        <v>0</v>
      </c>
      <c r="P28" s="2">
        <f t="shared" ref="P28:P29" si="61">($B28/4)*$C28</f>
        <v>14.1</v>
      </c>
      <c r="Q28" s="2">
        <v>0</v>
      </c>
      <c r="R28" s="2">
        <f t="shared" ref="R28:R29" si="62">($B28/4)*$C28</f>
        <v>14.1</v>
      </c>
      <c r="S28" s="2">
        <v>0</v>
      </c>
      <c r="T28" s="2">
        <f t="shared" ref="T28:T29" si="63">($B28/4)*$C28</f>
        <v>14.1</v>
      </c>
      <c r="U28" s="2">
        <v>0</v>
      </c>
      <c r="V28" s="2">
        <f t="shared" ref="V28:V29" si="64">($B28/4)*$C28</f>
        <v>14.1</v>
      </c>
      <c r="W28" s="2">
        <v>0</v>
      </c>
      <c r="X28" s="2">
        <f t="shared" ref="X28:X29" si="65">($B28/4)*$C28</f>
        <v>14.1</v>
      </c>
      <c r="Y28" s="2">
        <v>0</v>
      </c>
      <c r="Z28" s="2">
        <f t="shared" ref="Z28:Z29" si="66">($B28/4)*$C28</f>
        <v>14.1</v>
      </c>
      <c r="AA28" s="2">
        <v>0</v>
      </c>
      <c r="AB28" s="2">
        <f t="shared" ref="AB28:AB29" si="67">($B28/4)*$C28</f>
        <v>14.1</v>
      </c>
      <c r="AC28" s="2">
        <v>0</v>
      </c>
      <c r="AD28" s="2">
        <f t="shared" ref="AD28:AD29" si="68">($B28/4)*$C28</f>
        <v>14.1</v>
      </c>
      <c r="AE28" s="2">
        <v>0</v>
      </c>
      <c r="AF28" s="2"/>
    </row>
    <row r="29" spans="1:32" ht="12.75" customHeight="1" x14ac:dyDescent="0.2">
      <c r="A29" s="81"/>
      <c r="B29" s="92">
        <v>7.2900000000000006E-2</v>
      </c>
      <c r="C29" s="93">
        <v>772</v>
      </c>
      <c r="D29" s="3">
        <f t="shared" si="55"/>
        <v>14.069700000000001</v>
      </c>
      <c r="E29" s="2">
        <v>0</v>
      </c>
      <c r="F29" s="2">
        <f t="shared" si="56"/>
        <v>14.069700000000001</v>
      </c>
      <c r="G29" s="2">
        <v>0</v>
      </c>
      <c r="H29" s="2">
        <f t="shared" si="57"/>
        <v>14.069700000000001</v>
      </c>
      <c r="I29" s="2">
        <v>0</v>
      </c>
      <c r="J29" s="2">
        <f t="shared" si="58"/>
        <v>14.069700000000001</v>
      </c>
      <c r="K29" s="2">
        <v>0</v>
      </c>
      <c r="L29" s="2">
        <f t="shared" si="59"/>
        <v>14.069700000000001</v>
      </c>
      <c r="M29" s="2">
        <v>0</v>
      </c>
      <c r="N29" s="2">
        <f t="shared" si="60"/>
        <v>14.069700000000001</v>
      </c>
      <c r="O29" s="2">
        <v>0</v>
      </c>
      <c r="P29" s="2">
        <f t="shared" si="61"/>
        <v>14.069700000000001</v>
      </c>
      <c r="Q29" s="2">
        <v>0</v>
      </c>
      <c r="R29" s="2">
        <f t="shared" si="62"/>
        <v>14.069700000000001</v>
      </c>
      <c r="S29" s="2">
        <v>0</v>
      </c>
      <c r="T29" s="2">
        <f t="shared" si="63"/>
        <v>14.069700000000001</v>
      </c>
      <c r="U29" s="2">
        <v>0</v>
      </c>
      <c r="V29" s="2">
        <f t="shared" si="64"/>
        <v>14.069700000000001</v>
      </c>
      <c r="W29" s="2">
        <v>0</v>
      </c>
      <c r="X29" s="2">
        <f t="shared" si="65"/>
        <v>14.069700000000001</v>
      </c>
      <c r="Y29" s="2">
        <v>0</v>
      </c>
      <c r="Z29" s="2">
        <f t="shared" si="66"/>
        <v>14.069700000000001</v>
      </c>
      <c r="AA29" s="2">
        <v>0</v>
      </c>
      <c r="AB29" s="2">
        <f t="shared" si="67"/>
        <v>14.069700000000001</v>
      </c>
      <c r="AC29" s="2">
        <v>0</v>
      </c>
      <c r="AD29" s="2">
        <f t="shared" si="68"/>
        <v>14.069700000000001</v>
      </c>
      <c r="AE29" s="2">
        <v>0</v>
      </c>
      <c r="AF29" s="2"/>
    </row>
    <row r="30" spans="1:32" ht="12.75" customHeight="1" x14ac:dyDescent="0.2">
      <c r="A30" s="81"/>
      <c r="B30" s="92">
        <v>6.5799999999999997E-2</v>
      </c>
      <c r="C30" s="93">
        <v>1250</v>
      </c>
      <c r="D30" s="3">
        <v>0</v>
      </c>
      <c r="E30" s="2">
        <f t="shared" ref="E30:E31" si="69">($B30/4)*$C30</f>
        <v>20.5625</v>
      </c>
      <c r="F30" s="2">
        <v>0</v>
      </c>
      <c r="G30" s="2">
        <f t="shared" ref="G30:G31" si="70">($B30/4)*$C30</f>
        <v>20.5625</v>
      </c>
      <c r="H30" s="2">
        <v>0</v>
      </c>
      <c r="I30" s="2">
        <f t="shared" ref="I30:I31" si="71">($B30/4)*$C30</f>
        <v>20.5625</v>
      </c>
      <c r="J30" s="2">
        <v>0</v>
      </c>
      <c r="K30" s="2">
        <f t="shared" ref="K30:K31" si="72">($B30/4)*$C30</f>
        <v>20.5625</v>
      </c>
      <c r="L30" s="2">
        <v>0</v>
      </c>
      <c r="M30" s="2">
        <f t="shared" ref="M30:M31" si="73">($B30/4)*$C30</f>
        <v>20.5625</v>
      </c>
      <c r="N30" s="2">
        <v>0</v>
      </c>
      <c r="O30" s="2">
        <f t="shared" ref="O30:O31" si="74">($B30/4)*$C30</f>
        <v>20.5625</v>
      </c>
      <c r="P30" s="2">
        <v>0</v>
      </c>
      <c r="Q30" s="2">
        <f t="shared" ref="Q30:Q31" si="75">($B30/4)*$C30</f>
        <v>20.5625</v>
      </c>
      <c r="R30" s="2">
        <v>0</v>
      </c>
      <c r="S30" s="2">
        <f t="shared" ref="S30:S31" si="76">($B30/4)*$C30</f>
        <v>20.5625</v>
      </c>
      <c r="T30" s="2">
        <v>0</v>
      </c>
      <c r="U30" s="2">
        <f t="shared" ref="U30:U31" si="77">($B30/4)*$C30</f>
        <v>20.5625</v>
      </c>
      <c r="V30" s="2">
        <v>0</v>
      </c>
      <c r="W30" s="2">
        <f t="shared" ref="W30:W31" si="78">($B30/4)*$C30</f>
        <v>20.5625</v>
      </c>
      <c r="X30" s="2">
        <v>0</v>
      </c>
      <c r="Y30" s="2">
        <f t="shared" ref="Y30:Y31" si="79">($B30/4)*$C30</f>
        <v>20.5625</v>
      </c>
      <c r="Z30" s="2">
        <v>0</v>
      </c>
      <c r="AA30" s="2">
        <f t="shared" ref="AA30:AA31" si="80">($B30/4)*$C30</f>
        <v>20.5625</v>
      </c>
      <c r="AB30" s="2">
        <v>0</v>
      </c>
      <c r="AC30" s="2">
        <f t="shared" ref="AC30:AC31" si="81">($B30/4)*$C30</f>
        <v>20.5625</v>
      </c>
      <c r="AD30" s="2">
        <v>0</v>
      </c>
      <c r="AE30" s="2">
        <f t="shared" ref="AE30:AE31" si="82">($B30/4)*$C30</f>
        <v>20.5625</v>
      </c>
      <c r="AF30" s="2"/>
    </row>
    <row r="31" spans="1:32" ht="12.75" customHeight="1" x14ac:dyDescent="0.2">
      <c r="A31" s="81"/>
      <c r="B31" s="92">
        <v>6.5299999999999997E-2</v>
      </c>
      <c r="C31" s="93">
        <v>1000</v>
      </c>
      <c r="D31" s="3">
        <v>0</v>
      </c>
      <c r="E31" s="2">
        <f t="shared" si="69"/>
        <v>16.324999999999999</v>
      </c>
      <c r="F31" s="2">
        <v>0</v>
      </c>
      <c r="G31" s="2">
        <f t="shared" si="70"/>
        <v>16.324999999999999</v>
      </c>
      <c r="H31" s="2">
        <v>0</v>
      </c>
      <c r="I31" s="2">
        <f t="shared" si="71"/>
        <v>16.324999999999999</v>
      </c>
      <c r="J31" s="2">
        <v>0</v>
      </c>
      <c r="K31" s="2">
        <f t="shared" si="72"/>
        <v>16.324999999999999</v>
      </c>
      <c r="L31" s="2">
        <v>0</v>
      </c>
      <c r="M31" s="2">
        <f t="shared" si="73"/>
        <v>16.324999999999999</v>
      </c>
      <c r="N31" s="2">
        <v>0</v>
      </c>
      <c r="O31" s="2">
        <f t="shared" si="74"/>
        <v>16.324999999999999</v>
      </c>
      <c r="P31" s="2">
        <v>0</v>
      </c>
      <c r="Q31" s="2">
        <f t="shared" si="75"/>
        <v>16.324999999999999</v>
      </c>
      <c r="R31" s="2">
        <v>0</v>
      </c>
      <c r="S31" s="2">
        <f t="shared" si="76"/>
        <v>16.324999999999999</v>
      </c>
      <c r="T31" s="2">
        <v>0</v>
      </c>
      <c r="U31" s="2">
        <f t="shared" si="77"/>
        <v>16.324999999999999</v>
      </c>
      <c r="V31" s="2">
        <v>0</v>
      </c>
      <c r="W31" s="2">
        <f t="shared" si="78"/>
        <v>16.324999999999999</v>
      </c>
      <c r="X31" s="2">
        <v>0</v>
      </c>
      <c r="Y31" s="2">
        <f t="shared" si="79"/>
        <v>16.324999999999999</v>
      </c>
      <c r="Z31" s="2">
        <v>0</v>
      </c>
      <c r="AA31" s="2">
        <f t="shared" si="80"/>
        <v>16.324999999999999</v>
      </c>
      <c r="AB31" s="2">
        <v>0</v>
      </c>
      <c r="AC31" s="2">
        <f t="shared" si="81"/>
        <v>16.324999999999999</v>
      </c>
      <c r="AD31" s="2">
        <v>0</v>
      </c>
      <c r="AE31" s="2">
        <f t="shared" si="82"/>
        <v>16.324999999999999</v>
      </c>
      <c r="AF31" s="2"/>
    </row>
    <row r="32" spans="1:32" ht="12.75" customHeight="1" x14ac:dyDescent="0.2">
      <c r="A32" s="81"/>
      <c r="B32" s="92">
        <v>6.0900000000000003E-2</v>
      </c>
      <c r="C32" s="93">
        <v>640</v>
      </c>
      <c r="D32" s="3">
        <f>($B32/4)*$C32</f>
        <v>9.7439999999999998</v>
      </c>
      <c r="E32" s="2">
        <v>0</v>
      </c>
      <c r="F32" s="2">
        <f>($B32/4)*$C32</f>
        <v>9.7439999999999998</v>
      </c>
      <c r="G32" s="2">
        <v>0</v>
      </c>
      <c r="H32" s="2">
        <f>($B32/4)*$C32</f>
        <v>9.7439999999999998</v>
      </c>
      <c r="I32" s="2">
        <v>0</v>
      </c>
      <c r="J32" s="2">
        <f>($B32/4)*$C32</f>
        <v>9.7439999999999998</v>
      </c>
      <c r="K32" s="2">
        <v>0</v>
      </c>
      <c r="L32" s="2">
        <f>($B32/4)*$C32</f>
        <v>9.7439999999999998</v>
      </c>
      <c r="M32" s="2">
        <v>0</v>
      </c>
      <c r="N32" s="2">
        <f>($B32/4)*$C32</f>
        <v>9.7439999999999998</v>
      </c>
      <c r="O32" s="2">
        <v>0</v>
      </c>
      <c r="P32" s="2">
        <f>($B32/4)*$C32</f>
        <v>9.7439999999999998</v>
      </c>
      <c r="Q32" s="2">
        <v>0</v>
      </c>
      <c r="R32" s="2">
        <f>($B32/4)*$C32</f>
        <v>9.7439999999999998</v>
      </c>
      <c r="S32" s="2">
        <v>0</v>
      </c>
      <c r="T32" s="2">
        <f>($B32/4)*$C32</f>
        <v>9.7439999999999998</v>
      </c>
      <c r="U32" s="2">
        <v>0</v>
      </c>
      <c r="V32" s="2">
        <f>($B32/4)*$C32</f>
        <v>9.7439999999999998</v>
      </c>
      <c r="W32" s="2">
        <v>0</v>
      </c>
      <c r="X32" s="2">
        <f>($B32/4)*$C32</f>
        <v>9.7439999999999998</v>
      </c>
      <c r="Y32" s="2">
        <v>0</v>
      </c>
      <c r="Z32" s="2">
        <f>($B32/4)*$C32</f>
        <v>9.7439999999999998</v>
      </c>
      <c r="AA32" s="2">
        <v>0</v>
      </c>
      <c r="AB32" s="2">
        <f>($B32/4)*$C32</f>
        <v>9.7439999999999998</v>
      </c>
      <c r="AC32" s="2">
        <v>0</v>
      </c>
      <c r="AD32" s="2">
        <f>($B32/4)*$C32</f>
        <v>9.7439999999999998</v>
      </c>
      <c r="AE32" s="2">
        <v>0</v>
      </c>
      <c r="AF32" s="2"/>
    </row>
    <row r="33" spans="1:34" ht="12.75" customHeight="1" x14ac:dyDescent="0.2">
      <c r="A33" s="81"/>
      <c r="B33" s="92">
        <v>6.9900000000000004E-2</v>
      </c>
      <c r="C33" s="93">
        <v>1967</v>
      </c>
      <c r="D33" s="3">
        <v>0</v>
      </c>
      <c r="E33" s="2">
        <f t="shared" ref="E33:E34" si="83">($B33/4)*$C33</f>
        <v>34.373325000000001</v>
      </c>
      <c r="F33" s="2">
        <v>0</v>
      </c>
      <c r="G33" s="2">
        <f t="shared" ref="G33:G34" si="84">($B33/4)*$C33</f>
        <v>34.373325000000001</v>
      </c>
      <c r="H33" s="2">
        <v>0</v>
      </c>
      <c r="I33" s="2">
        <f t="shared" ref="I33:I34" si="85">($B33/4)*$C33</f>
        <v>34.373325000000001</v>
      </c>
      <c r="J33" s="2">
        <v>0</v>
      </c>
      <c r="K33" s="2">
        <f t="shared" ref="K33:K34" si="86">($B33/4)*$C33</f>
        <v>34.373325000000001</v>
      </c>
      <c r="L33" s="2">
        <v>0</v>
      </c>
      <c r="M33" s="2">
        <f t="shared" ref="M33:M34" si="87">($B33/4)*$C33</f>
        <v>34.373325000000001</v>
      </c>
      <c r="N33" s="2">
        <v>0</v>
      </c>
      <c r="O33" s="2">
        <f t="shared" ref="O33:O34" si="88">($B33/4)*$C33</f>
        <v>34.373325000000001</v>
      </c>
      <c r="P33" s="2">
        <v>0</v>
      </c>
      <c r="Q33" s="2">
        <f t="shared" ref="Q33:Q34" si="89">($B33/4)*$C33</f>
        <v>34.373325000000001</v>
      </c>
      <c r="R33" s="2">
        <v>0</v>
      </c>
      <c r="S33" s="2">
        <f t="shared" ref="S33:S34" si="90">($B33/4)*$C33</f>
        <v>34.373325000000001</v>
      </c>
      <c r="T33" s="2">
        <v>0</v>
      </c>
      <c r="U33" s="2">
        <f t="shared" ref="U33:U34" si="91">($B33/4)*$C33</f>
        <v>34.373325000000001</v>
      </c>
      <c r="V33" s="2">
        <v>0</v>
      </c>
      <c r="W33" s="2">
        <f t="shared" ref="W33:W34" si="92">($B33/4)*$C33</f>
        <v>34.373325000000001</v>
      </c>
      <c r="X33" s="2">
        <v>0</v>
      </c>
      <c r="Y33" s="2">
        <f t="shared" ref="Y33:Y34" si="93">($B33/4)*$C33</f>
        <v>34.373325000000001</v>
      </c>
      <c r="Z33" s="2">
        <v>0</v>
      </c>
      <c r="AA33" s="2">
        <f t="shared" ref="AA33:AA34" si="94">($B33/4)*$C33</f>
        <v>34.373325000000001</v>
      </c>
      <c r="AB33" s="2">
        <v>0</v>
      </c>
      <c r="AC33" s="2">
        <f t="shared" ref="AC33:AC34" si="95">($B33/4)*$C33</f>
        <v>34.373325000000001</v>
      </c>
      <c r="AD33" s="2">
        <v>0</v>
      </c>
      <c r="AE33" s="2">
        <f t="shared" ref="AE33:AE34" si="96">($B33/4)*$C33</f>
        <v>34.373325000000001</v>
      </c>
      <c r="AF33" s="2"/>
    </row>
    <row r="34" spans="1:34" ht="12.75" customHeight="1" x14ac:dyDescent="0.2">
      <c r="A34" s="81"/>
      <c r="B34" s="92">
        <v>3.2000000000000001E-2</v>
      </c>
      <c r="C34" s="93">
        <v>2000</v>
      </c>
      <c r="D34" s="3">
        <v>0</v>
      </c>
      <c r="E34" s="2">
        <f t="shared" si="83"/>
        <v>16</v>
      </c>
      <c r="F34" s="2">
        <v>0</v>
      </c>
      <c r="G34" s="2">
        <f t="shared" si="84"/>
        <v>16</v>
      </c>
      <c r="H34" s="2">
        <v>0</v>
      </c>
      <c r="I34" s="2">
        <f t="shared" si="85"/>
        <v>16</v>
      </c>
      <c r="J34" s="2">
        <v>0</v>
      </c>
      <c r="K34" s="2">
        <f t="shared" si="86"/>
        <v>16</v>
      </c>
      <c r="L34" s="2">
        <v>0</v>
      </c>
      <c r="M34" s="2">
        <f t="shared" si="87"/>
        <v>16</v>
      </c>
      <c r="N34" s="2">
        <v>0</v>
      </c>
      <c r="O34" s="2">
        <f t="shared" si="88"/>
        <v>16</v>
      </c>
      <c r="P34" s="2">
        <v>0</v>
      </c>
      <c r="Q34" s="2">
        <f t="shared" si="89"/>
        <v>16</v>
      </c>
      <c r="R34" s="2">
        <v>0</v>
      </c>
      <c r="S34" s="2">
        <f t="shared" si="90"/>
        <v>16</v>
      </c>
      <c r="T34" s="2">
        <v>0</v>
      </c>
      <c r="U34" s="2">
        <f t="shared" si="91"/>
        <v>16</v>
      </c>
      <c r="V34" s="2">
        <v>0</v>
      </c>
      <c r="W34" s="2">
        <f t="shared" si="92"/>
        <v>16</v>
      </c>
      <c r="X34" s="2">
        <v>0</v>
      </c>
      <c r="Y34" s="2">
        <f t="shared" si="93"/>
        <v>16</v>
      </c>
      <c r="Z34" s="2">
        <v>0</v>
      </c>
      <c r="AA34" s="2">
        <f t="shared" si="94"/>
        <v>16</v>
      </c>
      <c r="AB34" s="2">
        <v>0</v>
      </c>
      <c r="AC34" s="2">
        <f t="shared" si="95"/>
        <v>16</v>
      </c>
      <c r="AD34" s="2">
        <v>0</v>
      </c>
      <c r="AE34" s="2">
        <f t="shared" si="96"/>
        <v>16</v>
      </c>
      <c r="AF34" s="2"/>
    </row>
    <row r="35" spans="1:34" ht="12.75" customHeight="1" x14ac:dyDescent="0.2">
      <c r="A35" s="81"/>
      <c r="B35" s="92">
        <v>4.7399999999999998E-2</v>
      </c>
      <c r="C35" s="93">
        <v>2250</v>
      </c>
      <c r="D35" s="3">
        <f t="shared" ref="D35:D43" si="97">($B35/4)*$C35</f>
        <v>26.662499999999998</v>
      </c>
      <c r="E35" s="2">
        <v>0</v>
      </c>
      <c r="F35" s="2">
        <f t="shared" ref="F35:F43" si="98">($B35/4)*$C35</f>
        <v>26.662499999999998</v>
      </c>
      <c r="G35" s="2">
        <v>0</v>
      </c>
      <c r="H35" s="2">
        <f t="shared" ref="H35:H43" si="99">($B35/4)*$C35</f>
        <v>26.662499999999998</v>
      </c>
      <c r="I35" s="2">
        <v>0</v>
      </c>
      <c r="J35" s="2">
        <f t="shared" ref="J35:J43" si="100">($B35/4)*$C35</f>
        <v>26.662499999999998</v>
      </c>
      <c r="K35" s="2">
        <v>0</v>
      </c>
      <c r="L35" s="2">
        <f t="shared" ref="L35:L43" si="101">($B35/4)*$C35</f>
        <v>26.662499999999998</v>
      </c>
      <c r="M35" s="2">
        <v>0</v>
      </c>
      <c r="N35" s="2">
        <f t="shared" ref="N35:N43" si="102">($B35/4)*$C35</f>
        <v>26.662499999999998</v>
      </c>
      <c r="O35" s="2">
        <v>0</v>
      </c>
      <c r="P35" s="2">
        <f t="shared" ref="P35:P43" si="103">($B35/4)*$C35</f>
        <v>26.662499999999998</v>
      </c>
      <c r="Q35" s="2">
        <v>0</v>
      </c>
      <c r="R35" s="2">
        <f t="shared" ref="R35:R43" si="104">($B35/4)*$C35</f>
        <v>26.662499999999998</v>
      </c>
      <c r="S35" s="2">
        <v>0</v>
      </c>
      <c r="T35" s="2">
        <f t="shared" ref="T35:T43" si="105">($B35/4)*$C35</f>
        <v>26.662499999999998</v>
      </c>
      <c r="U35" s="2">
        <v>0</v>
      </c>
      <c r="V35" s="2">
        <f t="shared" ref="V35:V43" si="106">($B35/4)*$C35</f>
        <v>26.662499999999998</v>
      </c>
      <c r="W35" s="2">
        <v>0</v>
      </c>
      <c r="X35" s="2">
        <f t="shared" ref="X35:X43" si="107">($B35/4)*$C35</f>
        <v>26.662499999999998</v>
      </c>
      <c r="Y35" s="2">
        <v>0</v>
      </c>
      <c r="Z35" s="2">
        <f t="shared" ref="Z35:Z43" si="108">($B35/4)*$C35</f>
        <v>26.662499999999998</v>
      </c>
      <c r="AA35" s="2">
        <v>0</v>
      </c>
      <c r="AB35" s="2">
        <f t="shared" ref="AB35:AB43" si="109">($B35/4)*$C35</f>
        <v>26.662499999999998</v>
      </c>
      <c r="AC35" s="2">
        <v>0</v>
      </c>
      <c r="AD35" s="2">
        <f t="shared" ref="AD35:AD43" si="110">($B35/4)*$C35</f>
        <v>26.662499999999998</v>
      </c>
      <c r="AE35" s="2">
        <v>0</v>
      </c>
      <c r="AF35" s="2"/>
    </row>
    <row r="36" spans="1:34" ht="12.75" customHeight="1" x14ac:dyDescent="0.2">
      <c r="A36" s="81"/>
      <c r="B36" s="92">
        <v>3.0599999999999999E-2</v>
      </c>
      <c r="C36" s="93">
        <v>1250</v>
      </c>
      <c r="D36" s="3">
        <f t="shared" si="97"/>
        <v>9.5625</v>
      </c>
      <c r="E36" s="2">
        <v>0</v>
      </c>
      <c r="F36" s="2">
        <f t="shared" si="98"/>
        <v>9.5625</v>
      </c>
      <c r="G36" s="2">
        <v>0</v>
      </c>
      <c r="H36" s="2">
        <f t="shared" si="99"/>
        <v>9.5625</v>
      </c>
      <c r="I36" s="2">
        <v>0</v>
      </c>
      <c r="J36" s="2">
        <f t="shared" si="100"/>
        <v>9.5625</v>
      </c>
      <c r="K36" s="2">
        <v>0</v>
      </c>
      <c r="L36" s="2">
        <f t="shared" si="101"/>
        <v>9.5625</v>
      </c>
      <c r="M36" s="2">
        <v>0</v>
      </c>
      <c r="N36" s="2">
        <f t="shared" si="102"/>
        <v>9.5625</v>
      </c>
      <c r="O36" s="2">
        <v>0</v>
      </c>
      <c r="P36" s="2">
        <f t="shared" si="103"/>
        <v>9.5625</v>
      </c>
      <c r="Q36" s="2">
        <v>0</v>
      </c>
      <c r="R36" s="2">
        <f t="shared" si="104"/>
        <v>9.5625</v>
      </c>
      <c r="S36" s="2">
        <v>0</v>
      </c>
      <c r="T36" s="2">
        <f t="shared" si="105"/>
        <v>9.5625</v>
      </c>
      <c r="U36" s="2">
        <v>0</v>
      </c>
      <c r="V36" s="2">
        <f t="shared" si="106"/>
        <v>9.5625</v>
      </c>
      <c r="W36" s="2">
        <v>0</v>
      </c>
      <c r="X36" s="2">
        <f t="shared" si="107"/>
        <v>9.5625</v>
      </c>
      <c r="Y36" s="2">
        <v>0</v>
      </c>
      <c r="Z36" s="2">
        <f t="shared" si="108"/>
        <v>9.5625</v>
      </c>
      <c r="AA36" s="2">
        <v>0</v>
      </c>
      <c r="AB36" s="2">
        <f t="shared" si="109"/>
        <v>9.5625</v>
      </c>
      <c r="AC36" s="2">
        <v>0</v>
      </c>
      <c r="AD36" s="2">
        <f t="shared" si="110"/>
        <v>9.5625</v>
      </c>
      <c r="AE36" s="2">
        <v>0</v>
      </c>
      <c r="AF36" s="2"/>
    </row>
    <row r="37" spans="1:34" ht="12.75" customHeight="1" x14ac:dyDescent="0.2">
      <c r="A37" s="81"/>
      <c r="B37" s="92">
        <v>4.9000000000000002E-2</v>
      </c>
      <c r="C37" s="93">
        <v>1750</v>
      </c>
      <c r="D37" s="3">
        <f t="shared" si="97"/>
        <v>21.4375</v>
      </c>
      <c r="E37" s="2">
        <v>0</v>
      </c>
      <c r="F37" s="2">
        <f t="shared" si="98"/>
        <v>21.4375</v>
      </c>
      <c r="G37" s="2">
        <v>0</v>
      </c>
      <c r="H37" s="2">
        <f t="shared" si="99"/>
        <v>21.4375</v>
      </c>
      <c r="I37" s="2">
        <v>0</v>
      </c>
      <c r="J37" s="2">
        <f t="shared" si="100"/>
        <v>21.4375</v>
      </c>
      <c r="K37" s="2">
        <v>0</v>
      </c>
      <c r="L37" s="2">
        <f t="shared" si="101"/>
        <v>21.4375</v>
      </c>
      <c r="M37" s="2">
        <v>0</v>
      </c>
      <c r="N37" s="2">
        <f t="shared" si="102"/>
        <v>21.4375</v>
      </c>
      <c r="O37" s="2">
        <v>0</v>
      </c>
      <c r="P37" s="2">
        <f t="shared" si="103"/>
        <v>21.4375</v>
      </c>
      <c r="Q37" s="2">
        <v>0</v>
      </c>
      <c r="R37" s="2">
        <f t="shared" si="104"/>
        <v>21.4375</v>
      </c>
      <c r="S37" s="2">
        <v>0</v>
      </c>
      <c r="T37" s="2">
        <f t="shared" si="105"/>
        <v>21.4375</v>
      </c>
      <c r="U37" s="2">
        <v>0</v>
      </c>
      <c r="V37" s="2">
        <f t="shared" si="106"/>
        <v>21.4375</v>
      </c>
      <c r="W37" s="2">
        <v>0</v>
      </c>
      <c r="X37" s="2">
        <f t="shared" si="107"/>
        <v>21.4375</v>
      </c>
      <c r="Y37" s="2">
        <v>0</v>
      </c>
      <c r="Z37" s="2">
        <f t="shared" si="108"/>
        <v>21.4375</v>
      </c>
      <c r="AA37" s="2">
        <v>0</v>
      </c>
      <c r="AB37" s="2">
        <f t="shared" si="109"/>
        <v>21.4375</v>
      </c>
      <c r="AC37" s="2">
        <v>0</v>
      </c>
      <c r="AD37" s="2">
        <f t="shared" si="110"/>
        <v>21.4375</v>
      </c>
      <c r="AE37" s="2">
        <v>0</v>
      </c>
      <c r="AF37" s="2"/>
    </row>
    <row r="38" spans="1:34" ht="12.75" customHeight="1" x14ac:dyDescent="0.2">
      <c r="A38" s="81"/>
      <c r="B38" s="92">
        <v>5.7099999999999998E-2</v>
      </c>
      <c r="C38" s="93">
        <v>2000</v>
      </c>
      <c r="D38" s="3">
        <f t="shared" si="97"/>
        <v>28.55</v>
      </c>
      <c r="E38" s="2">
        <v>0</v>
      </c>
      <c r="F38" s="2">
        <f t="shared" si="98"/>
        <v>28.55</v>
      </c>
      <c r="G38" s="2">
        <v>0</v>
      </c>
      <c r="H38" s="2">
        <f t="shared" si="99"/>
        <v>28.55</v>
      </c>
      <c r="I38" s="2">
        <v>0</v>
      </c>
      <c r="J38" s="2">
        <f t="shared" si="100"/>
        <v>28.55</v>
      </c>
      <c r="K38" s="2">
        <v>0</v>
      </c>
      <c r="L38" s="2">
        <f t="shared" si="101"/>
        <v>28.55</v>
      </c>
      <c r="M38" s="2">
        <v>0</v>
      </c>
      <c r="N38" s="2">
        <f t="shared" si="102"/>
        <v>28.55</v>
      </c>
      <c r="O38" s="2">
        <v>0</v>
      </c>
      <c r="P38" s="2">
        <f t="shared" si="103"/>
        <v>28.55</v>
      </c>
      <c r="Q38" s="2">
        <v>0</v>
      </c>
      <c r="R38" s="2">
        <f t="shared" si="104"/>
        <v>28.55</v>
      </c>
      <c r="S38" s="2">
        <v>0</v>
      </c>
      <c r="T38" s="2">
        <f t="shared" si="105"/>
        <v>28.55</v>
      </c>
      <c r="U38" s="2">
        <v>0</v>
      </c>
      <c r="V38" s="2">
        <f t="shared" si="106"/>
        <v>28.55</v>
      </c>
      <c r="W38" s="2">
        <v>0</v>
      </c>
      <c r="X38" s="2">
        <f t="shared" si="107"/>
        <v>28.55</v>
      </c>
      <c r="Y38" s="2">
        <v>0</v>
      </c>
      <c r="Z38" s="2">
        <f t="shared" si="108"/>
        <v>28.55</v>
      </c>
      <c r="AA38" s="2">
        <v>0</v>
      </c>
      <c r="AB38" s="2">
        <f t="shared" si="109"/>
        <v>28.55</v>
      </c>
      <c r="AC38" s="2">
        <v>0</v>
      </c>
      <c r="AD38" s="2">
        <f t="shared" si="110"/>
        <v>28.55</v>
      </c>
      <c r="AE38" s="2">
        <v>0</v>
      </c>
      <c r="AF38" s="2"/>
    </row>
    <row r="39" spans="1:34" ht="12.75" customHeight="1" x14ac:dyDescent="0.2">
      <c r="A39" s="81"/>
      <c r="B39" s="92">
        <v>3.1099999999999999E-2</v>
      </c>
      <c r="C39" s="93">
        <v>1000</v>
      </c>
      <c r="D39" s="3">
        <f t="shared" si="97"/>
        <v>7.7749999999999995</v>
      </c>
      <c r="E39" s="2">
        <v>0</v>
      </c>
      <c r="F39" s="2">
        <f t="shared" si="98"/>
        <v>7.7749999999999995</v>
      </c>
      <c r="G39" s="2">
        <v>0</v>
      </c>
      <c r="H39" s="2">
        <f t="shared" si="99"/>
        <v>7.7749999999999995</v>
      </c>
      <c r="I39" s="2">
        <v>0</v>
      </c>
      <c r="J39" s="2">
        <f t="shared" si="100"/>
        <v>7.7749999999999995</v>
      </c>
      <c r="K39" s="2">
        <v>0</v>
      </c>
      <c r="L39" s="2">
        <f t="shared" si="101"/>
        <v>7.7749999999999995</v>
      </c>
      <c r="M39" s="2">
        <v>0</v>
      </c>
      <c r="N39" s="2">
        <f t="shared" si="102"/>
        <v>7.7749999999999995</v>
      </c>
      <c r="O39" s="2">
        <v>0</v>
      </c>
      <c r="P39" s="2">
        <f t="shared" si="103"/>
        <v>7.7749999999999995</v>
      </c>
      <c r="Q39" s="2">
        <v>0</v>
      </c>
      <c r="R39" s="2">
        <f t="shared" si="104"/>
        <v>7.7749999999999995</v>
      </c>
      <c r="S39" s="2">
        <v>0</v>
      </c>
      <c r="T39" s="2">
        <f t="shared" si="105"/>
        <v>7.7749999999999995</v>
      </c>
      <c r="U39" s="2">
        <v>0</v>
      </c>
      <c r="V39" s="2">
        <f t="shared" si="106"/>
        <v>7.7749999999999995</v>
      </c>
      <c r="W39" s="2">
        <v>0</v>
      </c>
      <c r="X39" s="2">
        <f t="shared" si="107"/>
        <v>7.7749999999999995</v>
      </c>
      <c r="Y39" s="2">
        <v>0</v>
      </c>
      <c r="Z39" s="2">
        <f t="shared" si="108"/>
        <v>7.7749999999999995</v>
      </c>
      <c r="AA39" s="2">
        <v>0</v>
      </c>
      <c r="AB39" s="2">
        <f t="shared" si="109"/>
        <v>7.7749999999999995</v>
      </c>
      <c r="AC39" s="2">
        <v>0</v>
      </c>
      <c r="AD39" s="2">
        <f t="shared" si="110"/>
        <v>7.7749999999999995</v>
      </c>
      <c r="AE39" s="2">
        <v>0</v>
      </c>
      <c r="AF39" s="2"/>
    </row>
    <row r="40" spans="1:34" ht="12.75" customHeight="1" x14ac:dyDescent="0.2">
      <c r="A40" s="81"/>
      <c r="B40" s="92">
        <v>4.99E-2</v>
      </c>
      <c r="C40" s="93">
        <v>1000</v>
      </c>
      <c r="D40" s="3">
        <f t="shared" si="97"/>
        <v>12.475</v>
      </c>
      <c r="E40" s="2">
        <v>0</v>
      </c>
      <c r="F40" s="2">
        <f t="shared" si="98"/>
        <v>12.475</v>
      </c>
      <c r="G40" s="2">
        <v>0</v>
      </c>
      <c r="H40" s="2">
        <f t="shared" si="99"/>
        <v>12.475</v>
      </c>
      <c r="I40" s="2">
        <v>0</v>
      </c>
      <c r="J40" s="2">
        <f t="shared" si="100"/>
        <v>12.475</v>
      </c>
      <c r="K40" s="2">
        <v>0</v>
      </c>
      <c r="L40" s="2">
        <f t="shared" si="101"/>
        <v>12.475</v>
      </c>
      <c r="M40" s="2">
        <v>0</v>
      </c>
      <c r="N40" s="2">
        <f t="shared" si="102"/>
        <v>12.475</v>
      </c>
      <c r="O40" s="2">
        <v>0</v>
      </c>
      <c r="P40" s="2">
        <f t="shared" si="103"/>
        <v>12.475</v>
      </c>
      <c r="Q40" s="2">
        <v>0</v>
      </c>
      <c r="R40" s="2">
        <f t="shared" si="104"/>
        <v>12.475</v>
      </c>
      <c r="S40" s="2">
        <v>0</v>
      </c>
      <c r="T40" s="2">
        <f t="shared" si="105"/>
        <v>12.475</v>
      </c>
      <c r="U40" s="2">
        <v>0</v>
      </c>
      <c r="V40" s="2">
        <f t="shared" si="106"/>
        <v>12.475</v>
      </c>
      <c r="W40" s="2">
        <v>0</v>
      </c>
      <c r="X40" s="2">
        <f t="shared" si="107"/>
        <v>12.475</v>
      </c>
      <c r="Y40" s="2">
        <v>0</v>
      </c>
      <c r="Z40" s="2">
        <f t="shared" si="108"/>
        <v>12.475</v>
      </c>
      <c r="AA40" s="2">
        <v>0</v>
      </c>
      <c r="AB40" s="2">
        <f t="shared" si="109"/>
        <v>12.475</v>
      </c>
      <c r="AC40" s="2">
        <v>0</v>
      </c>
      <c r="AD40" s="2">
        <f t="shared" si="110"/>
        <v>12.475</v>
      </c>
      <c r="AE40" s="2">
        <v>0</v>
      </c>
      <c r="AF40" s="2"/>
    </row>
    <row r="41" spans="1:34" ht="12.75" customHeight="1" x14ac:dyDescent="0.2">
      <c r="A41" s="81"/>
      <c r="B41" s="92">
        <v>3.2099999999999997E-2</v>
      </c>
      <c r="C41" s="93">
        <v>750</v>
      </c>
      <c r="D41" s="3">
        <f t="shared" si="97"/>
        <v>6.0187499999999989</v>
      </c>
      <c r="E41" s="2">
        <v>0</v>
      </c>
      <c r="F41" s="2">
        <f t="shared" si="98"/>
        <v>6.0187499999999989</v>
      </c>
      <c r="G41" s="2">
        <v>0</v>
      </c>
      <c r="H41" s="2">
        <f t="shared" si="99"/>
        <v>6.0187499999999989</v>
      </c>
      <c r="I41" s="2">
        <v>0</v>
      </c>
      <c r="J41" s="2">
        <f t="shared" si="100"/>
        <v>6.0187499999999989</v>
      </c>
      <c r="K41" s="2">
        <v>0</v>
      </c>
      <c r="L41" s="2">
        <f t="shared" si="101"/>
        <v>6.0187499999999989</v>
      </c>
      <c r="M41" s="2">
        <v>0</v>
      </c>
      <c r="N41" s="2">
        <f t="shared" si="102"/>
        <v>6.0187499999999989</v>
      </c>
      <c r="O41" s="2">
        <v>0</v>
      </c>
      <c r="P41" s="2">
        <f t="shared" si="103"/>
        <v>6.0187499999999989</v>
      </c>
      <c r="Q41" s="2">
        <v>0</v>
      </c>
      <c r="R41" s="2">
        <f t="shared" si="104"/>
        <v>6.0187499999999989</v>
      </c>
      <c r="S41" s="2">
        <v>0</v>
      </c>
      <c r="T41" s="2">
        <f t="shared" si="105"/>
        <v>6.0187499999999989</v>
      </c>
      <c r="U41" s="2">
        <v>0</v>
      </c>
      <c r="V41" s="2">
        <f t="shared" si="106"/>
        <v>6.0187499999999989</v>
      </c>
      <c r="W41" s="2">
        <v>0</v>
      </c>
      <c r="X41" s="2">
        <f t="shared" si="107"/>
        <v>6.0187499999999989</v>
      </c>
      <c r="Y41" s="2">
        <v>0</v>
      </c>
      <c r="Z41" s="2">
        <f t="shared" si="108"/>
        <v>6.0187499999999989</v>
      </c>
      <c r="AA41" s="2">
        <v>0</v>
      </c>
      <c r="AB41" s="2">
        <f t="shared" si="109"/>
        <v>6.0187499999999989</v>
      </c>
      <c r="AC41" s="2">
        <v>0</v>
      </c>
      <c r="AD41" s="2">
        <f t="shared" si="110"/>
        <v>6.0187499999999989</v>
      </c>
      <c r="AE41" s="2">
        <v>0</v>
      </c>
      <c r="AF41" s="2"/>
    </row>
    <row r="42" spans="1:34" ht="12.75" customHeight="1" x14ac:dyDescent="0.2">
      <c r="B42" s="92">
        <v>5.0500000000000003E-2</v>
      </c>
      <c r="C42" s="93">
        <v>900</v>
      </c>
      <c r="D42" s="3">
        <f t="shared" si="97"/>
        <v>11.362500000000001</v>
      </c>
      <c r="E42" s="2">
        <v>0</v>
      </c>
      <c r="F42" s="2">
        <f t="shared" si="98"/>
        <v>11.362500000000001</v>
      </c>
      <c r="G42" s="2">
        <v>0</v>
      </c>
      <c r="H42" s="2">
        <f t="shared" si="99"/>
        <v>11.362500000000001</v>
      </c>
      <c r="I42" s="2">
        <v>0</v>
      </c>
      <c r="J42" s="2">
        <f t="shared" si="100"/>
        <v>11.362500000000001</v>
      </c>
      <c r="K42" s="2">
        <v>0</v>
      </c>
      <c r="L42" s="2">
        <f t="shared" si="101"/>
        <v>11.362500000000001</v>
      </c>
      <c r="M42" s="2">
        <v>0</v>
      </c>
      <c r="N42" s="2">
        <f t="shared" si="102"/>
        <v>11.362500000000001</v>
      </c>
      <c r="O42" s="2">
        <v>0</v>
      </c>
      <c r="P42" s="2">
        <f t="shared" si="103"/>
        <v>11.362500000000001</v>
      </c>
      <c r="Q42" s="2">
        <v>0</v>
      </c>
      <c r="R42" s="2">
        <f t="shared" si="104"/>
        <v>11.362500000000001</v>
      </c>
      <c r="S42" s="2">
        <v>0</v>
      </c>
      <c r="T42" s="2">
        <f t="shared" si="105"/>
        <v>11.362500000000001</v>
      </c>
      <c r="U42" s="2">
        <v>0</v>
      </c>
      <c r="V42" s="2">
        <f t="shared" si="106"/>
        <v>11.362500000000001</v>
      </c>
      <c r="W42" s="2">
        <v>0</v>
      </c>
      <c r="X42" s="2">
        <f t="shared" si="107"/>
        <v>11.362500000000001</v>
      </c>
      <c r="Y42" s="2">
        <v>0</v>
      </c>
      <c r="Z42" s="2">
        <f t="shared" si="108"/>
        <v>11.362500000000001</v>
      </c>
      <c r="AA42" s="2">
        <v>0</v>
      </c>
      <c r="AB42" s="2">
        <f t="shared" si="109"/>
        <v>11.362500000000001</v>
      </c>
      <c r="AC42" s="2">
        <v>0</v>
      </c>
      <c r="AD42" s="2">
        <f t="shared" si="110"/>
        <v>11.362500000000001</v>
      </c>
      <c r="AE42" s="2">
        <v>0</v>
      </c>
      <c r="AF42" s="2"/>
    </row>
    <row r="43" spans="1:34" ht="12.75" customHeight="1" x14ac:dyDescent="0.2">
      <c r="A43" s="81" t="s">
        <v>13</v>
      </c>
      <c r="B43" s="92">
        <v>5.91E-2</v>
      </c>
      <c r="C43" s="93">
        <v>1250</v>
      </c>
      <c r="D43" s="3">
        <f t="shared" si="97"/>
        <v>18.46875</v>
      </c>
      <c r="E43" s="2">
        <v>0</v>
      </c>
      <c r="F43" s="2">
        <f t="shared" si="98"/>
        <v>18.46875</v>
      </c>
      <c r="G43" s="2">
        <v>0</v>
      </c>
      <c r="H43" s="2">
        <f t="shared" si="99"/>
        <v>18.46875</v>
      </c>
      <c r="I43" s="2">
        <v>0</v>
      </c>
      <c r="J43" s="2">
        <f t="shared" si="100"/>
        <v>18.46875</v>
      </c>
      <c r="K43" s="2">
        <v>0</v>
      </c>
      <c r="L43" s="2">
        <f t="shared" si="101"/>
        <v>18.46875</v>
      </c>
      <c r="M43" s="2">
        <v>0</v>
      </c>
      <c r="N43" s="2">
        <f t="shared" si="102"/>
        <v>18.46875</v>
      </c>
      <c r="O43" s="2">
        <v>0</v>
      </c>
      <c r="P43" s="2">
        <f t="shared" si="103"/>
        <v>18.46875</v>
      </c>
      <c r="Q43" s="2">
        <v>0</v>
      </c>
      <c r="R43" s="2">
        <f t="shared" si="104"/>
        <v>18.46875</v>
      </c>
      <c r="S43" s="2">
        <v>0</v>
      </c>
      <c r="T43" s="2">
        <f t="shared" si="105"/>
        <v>18.46875</v>
      </c>
      <c r="U43" s="2">
        <v>0</v>
      </c>
      <c r="V43" s="2">
        <f t="shared" si="106"/>
        <v>18.46875</v>
      </c>
      <c r="W43" s="2">
        <v>0</v>
      </c>
      <c r="X43" s="2">
        <f t="shared" si="107"/>
        <v>18.46875</v>
      </c>
      <c r="Y43" s="2">
        <v>0</v>
      </c>
      <c r="Z43" s="2">
        <f t="shared" si="108"/>
        <v>18.46875</v>
      </c>
      <c r="AA43" s="2">
        <v>0</v>
      </c>
      <c r="AB43" s="2">
        <f t="shared" si="109"/>
        <v>18.46875</v>
      </c>
      <c r="AC43" s="2">
        <v>0</v>
      </c>
      <c r="AD43" s="2">
        <f t="shared" si="110"/>
        <v>18.46875</v>
      </c>
      <c r="AE43" s="2">
        <v>0</v>
      </c>
      <c r="AH43" s="81" t="s">
        <v>13</v>
      </c>
    </row>
    <row r="44" spans="1:34" ht="12.75" customHeight="1" x14ac:dyDescent="0.2">
      <c r="B44" s="96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4" ht="12.75" customHeight="1" x14ac:dyDescent="0.2">
      <c r="B45" s="96" t="s">
        <v>198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4" ht="12.75" customHeight="1" x14ac:dyDescent="0.2">
      <c r="B46" s="92">
        <v>2.7E-2</v>
      </c>
      <c r="C46" s="93">
        <v>0</v>
      </c>
      <c r="D46" s="3">
        <f t="shared" ref="D46:AE46" si="111">($B46/4)*$C46</f>
        <v>0</v>
      </c>
      <c r="E46" s="2">
        <f t="shared" si="111"/>
        <v>0</v>
      </c>
      <c r="F46" s="2">
        <f t="shared" si="111"/>
        <v>0</v>
      </c>
      <c r="G46" s="2">
        <f t="shared" si="111"/>
        <v>0</v>
      </c>
      <c r="H46" s="2">
        <f t="shared" si="111"/>
        <v>0</v>
      </c>
      <c r="I46" s="2">
        <f t="shared" si="111"/>
        <v>0</v>
      </c>
      <c r="J46" s="2">
        <f t="shared" si="111"/>
        <v>0</v>
      </c>
      <c r="K46" s="2">
        <f t="shared" si="111"/>
        <v>0</v>
      </c>
      <c r="L46" s="2">
        <f t="shared" si="111"/>
        <v>0</v>
      </c>
      <c r="M46" s="2">
        <f t="shared" si="111"/>
        <v>0</v>
      </c>
      <c r="N46" s="2">
        <f t="shared" si="111"/>
        <v>0</v>
      </c>
      <c r="O46" s="2">
        <f t="shared" si="111"/>
        <v>0</v>
      </c>
      <c r="P46" s="2">
        <f t="shared" si="111"/>
        <v>0</v>
      </c>
      <c r="Q46" s="2">
        <f t="shared" si="111"/>
        <v>0</v>
      </c>
      <c r="R46" s="2">
        <f t="shared" si="111"/>
        <v>0</v>
      </c>
      <c r="S46" s="2">
        <f t="shared" si="111"/>
        <v>0</v>
      </c>
      <c r="T46" s="2">
        <f t="shared" si="111"/>
        <v>0</v>
      </c>
      <c r="U46" s="2">
        <f t="shared" si="111"/>
        <v>0</v>
      </c>
      <c r="V46" s="2">
        <f t="shared" si="111"/>
        <v>0</v>
      </c>
      <c r="W46" s="2">
        <f t="shared" si="111"/>
        <v>0</v>
      </c>
      <c r="X46" s="2">
        <f t="shared" si="111"/>
        <v>0</v>
      </c>
      <c r="Y46" s="2">
        <f t="shared" si="111"/>
        <v>0</v>
      </c>
      <c r="Z46" s="2">
        <f t="shared" si="111"/>
        <v>0</v>
      </c>
      <c r="AA46" s="2">
        <f t="shared" si="111"/>
        <v>0</v>
      </c>
      <c r="AB46" s="2">
        <f t="shared" si="111"/>
        <v>0</v>
      </c>
      <c r="AC46" s="2">
        <f t="shared" si="111"/>
        <v>0</v>
      </c>
      <c r="AD46" s="2">
        <f t="shared" si="111"/>
        <v>0</v>
      </c>
      <c r="AE46" s="2">
        <f t="shared" si="111"/>
        <v>0</v>
      </c>
    </row>
    <row r="47" spans="1:34" ht="12.75" customHeight="1" x14ac:dyDescent="0.2">
      <c r="B47" s="92">
        <v>3.8899999999999997E-2</v>
      </c>
      <c r="C47" s="93">
        <v>423</v>
      </c>
      <c r="D47" s="3">
        <v>0</v>
      </c>
      <c r="E47" s="2">
        <f>($B47/4)*$C47</f>
        <v>4.1136749999999997</v>
      </c>
      <c r="F47" s="2">
        <v>0</v>
      </c>
      <c r="G47" s="2">
        <f>($B47/4)*$C47</f>
        <v>4.1136749999999997</v>
      </c>
      <c r="H47" s="2">
        <v>0</v>
      </c>
      <c r="I47" s="2">
        <f>($B47/4)*$C47</f>
        <v>4.1136749999999997</v>
      </c>
      <c r="J47" s="2">
        <v>0</v>
      </c>
      <c r="K47" s="2">
        <f>($B47/4)*$C47</f>
        <v>4.1136749999999997</v>
      </c>
      <c r="L47" s="2">
        <v>0</v>
      </c>
      <c r="M47" s="2">
        <f>($B47/4)*$C47</f>
        <v>4.1136749999999997</v>
      </c>
      <c r="N47" s="2">
        <v>0</v>
      </c>
      <c r="O47" s="2">
        <f>($B47/4)*$C47</f>
        <v>4.1136749999999997</v>
      </c>
      <c r="P47" s="2">
        <v>0</v>
      </c>
      <c r="Q47" s="2">
        <f>($B47/4)*$C47</f>
        <v>4.1136749999999997</v>
      </c>
      <c r="R47" s="2">
        <v>0</v>
      </c>
      <c r="S47" s="2">
        <f>($B47/4)*$C47</f>
        <v>4.1136749999999997</v>
      </c>
      <c r="T47" s="2">
        <v>0</v>
      </c>
      <c r="U47" s="2">
        <f>($B47/4)*$C47</f>
        <v>4.1136749999999997</v>
      </c>
      <c r="V47" s="2">
        <v>0</v>
      </c>
      <c r="W47" s="2">
        <f>($B47/4)*$C47</f>
        <v>4.1136749999999997</v>
      </c>
      <c r="X47" s="2">
        <v>0</v>
      </c>
      <c r="Y47" s="2">
        <f>($B47/4)*$C47</f>
        <v>4.1136749999999997</v>
      </c>
      <c r="Z47" s="2">
        <v>0</v>
      </c>
      <c r="AA47" s="2">
        <f>($B47/4)*$C47</f>
        <v>4.1136749999999997</v>
      </c>
      <c r="AB47" s="2">
        <v>0</v>
      </c>
      <c r="AC47" s="2">
        <f>($B47/4)*$C47</f>
        <v>4.1136749999999997</v>
      </c>
      <c r="AD47" s="2">
        <v>0</v>
      </c>
      <c r="AE47" s="2">
        <f>($B47/4)*$C47</f>
        <v>4.1136749999999997</v>
      </c>
    </row>
    <row r="48" spans="1:34" ht="12.75" customHeight="1" x14ac:dyDescent="0.2">
      <c r="B48" s="92">
        <v>3.6400000000000002E-2</v>
      </c>
      <c r="C48" s="93">
        <v>131</v>
      </c>
      <c r="D48" s="2">
        <f>($B48/4)*$C48</f>
        <v>1.1921000000000002</v>
      </c>
      <c r="E48" s="2">
        <v>0</v>
      </c>
      <c r="F48" s="2">
        <f>($B48/4)*$C48</f>
        <v>1.1921000000000002</v>
      </c>
      <c r="G48" s="2">
        <v>0</v>
      </c>
      <c r="H48" s="2">
        <f>($B48/4)*$C48</f>
        <v>1.1921000000000002</v>
      </c>
      <c r="I48" s="2">
        <v>0</v>
      </c>
      <c r="J48" s="2">
        <f>($B48/4)*$C48</f>
        <v>1.1921000000000002</v>
      </c>
      <c r="K48" s="2">
        <v>0</v>
      </c>
      <c r="L48" s="2">
        <f>($B48/4)*$C48</f>
        <v>1.1921000000000002</v>
      </c>
      <c r="M48" s="2">
        <v>0</v>
      </c>
      <c r="N48" s="2">
        <f>($B48/4)*$C48</f>
        <v>1.1921000000000002</v>
      </c>
      <c r="O48" s="2">
        <v>0</v>
      </c>
      <c r="P48" s="2">
        <f>($B48/4)*$C48</f>
        <v>1.1921000000000002</v>
      </c>
      <c r="Q48" s="2">
        <v>0</v>
      </c>
      <c r="R48" s="2">
        <f>($B48/4)*$C48</f>
        <v>1.1921000000000002</v>
      </c>
      <c r="S48" s="2">
        <v>0</v>
      </c>
      <c r="T48" s="2">
        <f>($B48/4)*$C48</f>
        <v>1.1921000000000002</v>
      </c>
      <c r="U48" s="2">
        <v>0</v>
      </c>
      <c r="V48" s="2">
        <f>($B48/4)*$C48</f>
        <v>1.1921000000000002</v>
      </c>
      <c r="W48" s="2">
        <v>0</v>
      </c>
      <c r="X48" s="2">
        <f>($B48/4)*$C48</f>
        <v>1.1921000000000002</v>
      </c>
      <c r="Y48" s="2">
        <v>0</v>
      </c>
      <c r="Z48" s="2">
        <f>($B48/4)*$C48</f>
        <v>1.1921000000000002</v>
      </c>
      <c r="AA48" s="2">
        <v>0</v>
      </c>
      <c r="AB48" s="2">
        <f>($B48/4)*$C48</f>
        <v>1.1921000000000002</v>
      </c>
      <c r="AC48" s="2">
        <v>0</v>
      </c>
      <c r="AD48" s="2">
        <f>($B48/4)*$C48</f>
        <v>1.1921000000000002</v>
      </c>
      <c r="AE48" s="2">
        <v>0</v>
      </c>
    </row>
    <row r="49" spans="2:31" ht="12.75" customHeight="1" x14ac:dyDescent="0.2">
      <c r="B49" s="92">
        <v>2.1499999999999998E-2</v>
      </c>
      <c r="C49" s="93">
        <v>438</v>
      </c>
      <c r="D49" s="3">
        <v>0</v>
      </c>
      <c r="E49" s="2">
        <f>($B49/4)*$C49</f>
        <v>2.35425</v>
      </c>
      <c r="F49" s="2">
        <v>0</v>
      </c>
      <c r="G49" s="2">
        <f>($B49/4)*$C49</f>
        <v>2.35425</v>
      </c>
      <c r="H49" s="2">
        <v>0</v>
      </c>
      <c r="I49" s="2">
        <f>($B49/4)*$C49</f>
        <v>2.35425</v>
      </c>
      <c r="J49" s="2">
        <v>0</v>
      </c>
      <c r="K49" s="2">
        <f>($B49/4)*$C49</f>
        <v>2.35425</v>
      </c>
      <c r="L49" s="2">
        <v>0</v>
      </c>
      <c r="M49" s="2">
        <f>($B49/4)*$C49</f>
        <v>2.35425</v>
      </c>
      <c r="N49" s="2">
        <v>0</v>
      </c>
      <c r="O49" s="2">
        <f>($B49/4)*$C49</f>
        <v>2.35425</v>
      </c>
      <c r="P49" s="2">
        <v>0</v>
      </c>
      <c r="Q49" s="2">
        <f>($B49/4)*$C49</f>
        <v>2.35425</v>
      </c>
      <c r="R49" s="2">
        <v>0</v>
      </c>
      <c r="S49" s="2">
        <f>($B49/4)*$C49</f>
        <v>2.35425</v>
      </c>
      <c r="T49" s="2">
        <v>0</v>
      </c>
      <c r="U49" s="2">
        <f>($B49/4)*$C49</f>
        <v>2.35425</v>
      </c>
      <c r="V49" s="2">
        <v>0</v>
      </c>
      <c r="W49" s="2">
        <f>($B49/4)*$C49</f>
        <v>2.35425</v>
      </c>
      <c r="X49" s="2">
        <v>0</v>
      </c>
      <c r="Y49" s="2">
        <f>($B49/4)*$C49</f>
        <v>2.35425</v>
      </c>
      <c r="Z49" s="2">
        <v>0</v>
      </c>
      <c r="AA49" s="2">
        <f>($B49/4)*$C49</f>
        <v>2.35425</v>
      </c>
      <c r="AB49" s="2">
        <v>0</v>
      </c>
      <c r="AC49" s="2">
        <f>($B49/4)*$C49</f>
        <v>2.35425</v>
      </c>
      <c r="AD49" s="2">
        <v>0</v>
      </c>
      <c r="AE49" s="2">
        <f>($B49/4)*$C49</f>
        <v>2.35425</v>
      </c>
    </row>
    <row r="50" spans="2:31" ht="12.75" customHeight="1" x14ac:dyDescent="0.2">
      <c r="B50" s="97">
        <v>4.2599999999999999E-2</v>
      </c>
      <c r="C50" s="98">
        <v>445</v>
      </c>
      <c r="D50" s="99">
        <f>($B50/4)*$C50</f>
        <v>4.7392500000000002</v>
      </c>
      <c r="E50" s="6">
        <v>0</v>
      </c>
      <c r="F50" s="6">
        <f>($B50/4)*$C50</f>
        <v>4.7392500000000002</v>
      </c>
      <c r="G50" s="6">
        <v>0</v>
      </c>
      <c r="H50" s="6">
        <f>($B50/4)*$C50</f>
        <v>4.7392500000000002</v>
      </c>
      <c r="I50" s="6">
        <v>0</v>
      </c>
      <c r="J50" s="6">
        <f>($B50/4)*$C50</f>
        <v>4.7392500000000002</v>
      </c>
      <c r="K50" s="6">
        <v>0</v>
      </c>
      <c r="L50" s="6">
        <f>($B50/4)*$C50</f>
        <v>4.7392500000000002</v>
      </c>
      <c r="M50" s="6">
        <v>0</v>
      </c>
      <c r="N50" s="6">
        <f>($B50/4)*$C50</f>
        <v>4.7392500000000002</v>
      </c>
      <c r="O50" s="6">
        <v>0</v>
      </c>
      <c r="P50" s="6">
        <f>($B50/4)*$C50</f>
        <v>4.7392500000000002</v>
      </c>
      <c r="Q50" s="6">
        <v>0</v>
      </c>
      <c r="R50" s="6">
        <f>($B50/4)*$C50</f>
        <v>4.7392500000000002</v>
      </c>
      <c r="S50" s="6">
        <v>0</v>
      </c>
      <c r="T50" s="6">
        <f>($B50/4)*$C50</f>
        <v>4.7392500000000002</v>
      </c>
      <c r="U50" s="6">
        <v>0</v>
      </c>
      <c r="V50" s="6">
        <f>($B50/4)*$C50</f>
        <v>4.7392500000000002</v>
      </c>
      <c r="W50" s="6">
        <v>0</v>
      </c>
      <c r="X50" s="6">
        <f>($B50/4)*$C50</f>
        <v>4.7392500000000002</v>
      </c>
      <c r="Y50" s="6">
        <v>0</v>
      </c>
      <c r="Z50" s="6">
        <f>($B50/4)*$C50</f>
        <v>4.7392500000000002</v>
      </c>
      <c r="AA50" s="6">
        <v>0</v>
      </c>
      <c r="AB50" s="6">
        <f>($B50/4)*$C50</f>
        <v>4.7392500000000002</v>
      </c>
      <c r="AC50" s="6">
        <v>0</v>
      </c>
      <c r="AD50" s="6">
        <f>($B50/4)*$C50</f>
        <v>4.7392500000000002</v>
      </c>
      <c r="AE50" s="6">
        <v>0</v>
      </c>
    </row>
    <row r="51" spans="2:31" ht="12.75" customHeight="1" x14ac:dyDescent="0.2">
      <c r="B51" s="100" t="s">
        <v>199</v>
      </c>
      <c r="C51" s="3">
        <f>SUM(C5:C50)</f>
        <v>50285</v>
      </c>
    </row>
    <row r="52" spans="2:31" ht="12.75" customHeight="1" x14ac:dyDescent="0.2">
      <c r="B52" s="96" t="s">
        <v>200</v>
      </c>
      <c r="C52" s="2">
        <v>-445</v>
      </c>
    </row>
    <row r="53" spans="2:31" ht="12.75" customHeight="1" x14ac:dyDescent="0.2">
      <c r="B53" s="101" t="s">
        <v>201</v>
      </c>
      <c r="C53" s="6">
        <v>-574</v>
      </c>
    </row>
    <row r="54" spans="2:31" ht="12.75" customHeight="1" x14ac:dyDescent="0.2">
      <c r="B54" s="100" t="s">
        <v>202</v>
      </c>
      <c r="C54" s="3">
        <f>SUM(C51:C53)</f>
        <v>49266</v>
      </c>
    </row>
    <row r="55" spans="2:31" ht="12.75" customHeight="1" x14ac:dyDescent="0.2">
      <c r="B55" s="101" t="s">
        <v>203</v>
      </c>
      <c r="C55" s="6">
        <v>-2288</v>
      </c>
    </row>
    <row r="56" spans="2:31" ht="12.75" customHeight="1" x14ac:dyDescent="0.2">
      <c r="B56" s="100" t="s">
        <v>204</v>
      </c>
      <c r="C56" s="3">
        <f>SUM(C54:C55)</f>
        <v>46978</v>
      </c>
    </row>
    <row r="57" spans="2:31" ht="12.75" customHeight="1" x14ac:dyDescent="0.2">
      <c r="B57" s="137" t="s">
        <v>205</v>
      </c>
      <c r="C57" s="2">
        <f>+C56-SUM(C5:C6)</f>
        <v>45128</v>
      </c>
      <c r="D57" s="102">
        <f t="shared" ref="D57:D60" si="112">C57/C56-1</f>
        <v>-3.9380135382519499E-2</v>
      </c>
    </row>
    <row r="58" spans="2:31" ht="12.75" customHeight="1" x14ac:dyDescent="0.2">
      <c r="B58" s="137" t="s">
        <v>206</v>
      </c>
      <c r="C58" s="2">
        <f>+C57-SUM(C7:C9)</f>
        <v>39878</v>
      </c>
      <c r="D58" s="102">
        <f t="shared" si="112"/>
        <v>-0.1163357560716185</v>
      </c>
    </row>
    <row r="59" spans="2:31" ht="12.75" customHeight="1" x14ac:dyDescent="0.2">
      <c r="B59" s="137" t="s">
        <v>207</v>
      </c>
      <c r="C59" s="2">
        <f>C58-SUM(C10)</f>
        <v>38878</v>
      </c>
      <c r="D59" s="102">
        <f t="shared" si="112"/>
        <v>-2.5076483273985706E-2</v>
      </c>
    </row>
    <row r="60" spans="2:31" ht="12.75" customHeight="1" x14ac:dyDescent="0.2">
      <c r="B60" s="137" t="s">
        <v>208</v>
      </c>
      <c r="C60" s="2">
        <f>C59-SUM(C11:C14)</f>
        <v>33878</v>
      </c>
      <c r="D60" s="102">
        <f t="shared" si="112"/>
        <v>-0.12860743865425173</v>
      </c>
    </row>
    <row r="61" spans="2:31" ht="12.75" customHeight="1" x14ac:dyDescent="0.2">
      <c r="B61" s="96"/>
      <c r="C61" s="2"/>
    </row>
    <row r="62" spans="2:31" ht="12.75" customHeight="1" x14ac:dyDescent="0.2">
      <c r="B62" s="96"/>
      <c r="C62" s="2"/>
    </row>
    <row r="63" spans="2:31" ht="12.75" customHeight="1" x14ac:dyDescent="0.2">
      <c r="B63" s="96"/>
      <c r="C63" s="2"/>
      <c r="T63" s="213">
        <f>+SUM(P11:S50)-SUM(C11:C13)</f>
        <v>993.12245000000166</v>
      </c>
    </row>
    <row r="64" spans="2:31" ht="12.75" customHeight="1" x14ac:dyDescent="0.2">
      <c r="B64" s="96"/>
      <c r="C64" s="2"/>
    </row>
    <row r="65" spans="2:3" ht="12.75" customHeight="1" x14ac:dyDescent="0.2">
      <c r="B65" s="96"/>
      <c r="C65" s="2"/>
    </row>
    <row r="66" spans="2:3" ht="12.75" customHeight="1" x14ac:dyDescent="0.2">
      <c r="B66" s="96"/>
      <c r="C66" s="2"/>
    </row>
    <row r="67" spans="2:3" ht="12.75" customHeight="1" x14ac:dyDescent="0.2">
      <c r="B67" s="96"/>
      <c r="C67" s="2"/>
    </row>
    <row r="68" spans="2:3" ht="12.75" customHeight="1" x14ac:dyDescent="0.2">
      <c r="B68" s="96"/>
      <c r="C68" s="2"/>
    </row>
    <row r="69" spans="2:3" ht="12.75" customHeight="1" x14ac:dyDescent="0.2">
      <c r="B69" s="96"/>
      <c r="C69" s="2"/>
    </row>
    <row r="70" spans="2:3" ht="12.75" customHeight="1" x14ac:dyDescent="0.2">
      <c r="B70" s="96"/>
      <c r="C70" s="2"/>
    </row>
    <row r="71" spans="2:3" ht="12.75" customHeight="1" x14ac:dyDescent="0.2">
      <c r="B71" s="96"/>
      <c r="C71" s="2"/>
    </row>
    <row r="72" spans="2:3" ht="12.75" customHeight="1" x14ac:dyDescent="0.2">
      <c r="B72" s="96"/>
      <c r="C72" s="2"/>
    </row>
    <row r="73" spans="2:3" ht="12.75" customHeight="1" x14ac:dyDescent="0.2">
      <c r="B73" s="96"/>
      <c r="C73" s="2"/>
    </row>
    <row r="74" spans="2:3" ht="12.75" customHeight="1" x14ac:dyDescent="0.2">
      <c r="B74" s="96"/>
      <c r="C74" s="2"/>
    </row>
    <row r="75" spans="2:3" ht="12.75" customHeight="1" x14ac:dyDescent="0.2">
      <c r="B75" s="96"/>
      <c r="C75" s="2"/>
    </row>
    <row r="76" spans="2:3" ht="12.75" customHeight="1" x14ac:dyDescent="0.2">
      <c r="B76" s="96"/>
      <c r="C76" s="2"/>
    </row>
    <row r="77" spans="2:3" ht="12.75" customHeight="1" x14ac:dyDescent="0.2">
      <c r="B77" s="96"/>
      <c r="C77" s="2"/>
    </row>
    <row r="78" spans="2:3" ht="12.75" customHeight="1" x14ac:dyDescent="0.2">
      <c r="B78" s="96"/>
      <c r="C78" s="2"/>
    </row>
    <row r="79" spans="2:3" ht="12.75" customHeight="1" x14ac:dyDescent="0.2">
      <c r="B79" s="96"/>
      <c r="C79" s="2"/>
    </row>
    <row r="80" spans="2:3" ht="12.75" customHeight="1" x14ac:dyDescent="0.2">
      <c r="B80" s="96"/>
      <c r="C80" s="2"/>
    </row>
    <row r="81" spans="2:3" ht="12.75" customHeight="1" x14ac:dyDescent="0.2">
      <c r="B81" s="96"/>
      <c r="C81" s="2"/>
    </row>
    <row r="82" spans="2:3" ht="12.75" customHeight="1" x14ac:dyDescent="0.2">
      <c r="B82" s="96"/>
      <c r="C82" s="2"/>
    </row>
    <row r="83" spans="2:3" ht="12.75" customHeight="1" x14ac:dyDescent="0.2">
      <c r="B83" s="96"/>
      <c r="C83" s="2"/>
    </row>
    <row r="84" spans="2:3" ht="12.75" customHeight="1" x14ac:dyDescent="0.2">
      <c r="B84" s="96"/>
      <c r="C84" s="2"/>
    </row>
    <row r="85" spans="2:3" ht="12.75" customHeight="1" x14ac:dyDescent="0.2">
      <c r="B85" s="96"/>
      <c r="C85" s="2"/>
    </row>
    <row r="86" spans="2:3" ht="12.75" customHeight="1" x14ac:dyDescent="0.2">
      <c r="B86" s="96"/>
      <c r="C86" s="2"/>
    </row>
    <row r="87" spans="2:3" ht="12.75" customHeight="1" x14ac:dyDescent="0.2">
      <c r="B87" s="96"/>
      <c r="C87" s="2"/>
    </row>
    <row r="88" spans="2:3" ht="12.75" customHeight="1" x14ac:dyDescent="0.2">
      <c r="B88" s="96"/>
      <c r="C88" s="2"/>
    </row>
    <row r="89" spans="2:3" ht="12.75" customHeight="1" x14ac:dyDescent="0.2">
      <c r="B89" s="96"/>
      <c r="C89" s="2"/>
    </row>
    <row r="90" spans="2:3" ht="12.75" customHeight="1" x14ac:dyDescent="0.2">
      <c r="B90" s="96"/>
      <c r="C90" s="2"/>
    </row>
    <row r="91" spans="2:3" ht="12.75" customHeight="1" x14ac:dyDescent="0.2">
      <c r="B91" s="96"/>
      <c r="C91" s="2"/>
    </row>
    <row r="92" spans="2:3" ht="12.75" customHeight="1" x14ac:dyDescent="0.2">
      <c r="B92" s="96"/>
      <c r="C92" s="2"/>
    </row>
    <row r="93" spans="2:3" ht="12.75" customHeight="1" x14ac:dyDescent="0.2">
      <c r="B93" s="96"/>
      <c r="C93" s="2"/>
    </row>
    <row r="94" spans="2:3" ht="12.75" customHeight="1" x14ac:dyDescent="0.2">
      <c r="B94" s="96"/>
      <c r="C94" s="2"/>
    </row>
    <row r="95" spans="2:3" ht="12.75" customHeight="1" x14ac:dyDescent="0.2">
      <c r="B95" s="96"/>
      <c r="C95" s="2"/>
    </row>
    <row r="96" spans="2:3" ht="12.75" customHeight="1" x14ac:dyDescent="0.2">
      <c r="B96" s="96"/>
      <c r="C96" s="2"/>
    </row>
    <row r="97" spans="2:3" ht="12.75" customHeight="1" x14ac:dyDescent="0.2">
      <c r="B97" s="96"/>
      <c r="C97" s="2"/>
    </row>
    <row r="98" spans="2:3" ht="12.75" customHeight="1" x14ac:dyDescent="0.2">
      <c r="B98" s="96"/>
      <c r="C98" s="2"/>
    </row>
    <row r="99" spans="2:3" ht="12.75" customHeight="1" x14ac:dyDescent="0.2">
      <c r="B99" s="96"/>
      <c r="C99" s="2"/>
    </row>
    <row r="100" spans="2:3" ht="12.75" customHeight="1" x14ac:dyDescent="0.2">
      <c r="B100" s="96"/>
      <c r="C100" s="2"/>
    </row>
    <row r="101" spans="2:3" ht="12.75" customHeight="1" x14ac:dyDescent="0.2">
      <c r="B101" s="96"/>
      <c r="C101" s="2"/>
    </row>
    <row r="102" spans="2:3" ht="12.75" customHeight="1" x14ac:dyDescent="0.2">
      <c r="B102" s="96"/>
      <c r="C102" s="2"/>
    </row>
    <row r="103" spans="2:3" ht="12.75" customHeight="1" x14ac:dyDescent="0.2">
      <c r="B103" s="96"/>
      <c r="C103" s="2"/>
    </row>
    <row r="104" spans="2:3" ht="12.75" customHeight="1" x14ac:dyDescent="0.2">
      <c r="B104" s="96"/>
      <c r="C104" s="2"/>
    </row>
    <row r="105" spans="2:3" ht="12.75" customHeight="1" x14ac:dyDescent="0.2">
      <c r="B105" s="96"/>
      <c r="C105" s="2"/>
    </row>
    <row r="106" spans="2:3" ht="12.75" customHeight="1" x14ac:dyDescent="0.2">
      <c r="B106" s="96"/>
      <c r="C106" s="2"/>
    </row>
    <row r="107" spans="2:3" ht="12.75" customHeight="1" x14ac:dyDescent="0.2">
      <c r="B107" s="96"/>
      <c r="C107" s="2"/>
    </row>
    <row r="108" spans="2:3" ht="12.75" customHeight="1" x14ac:dyDescent="0.2">
      <c r="B108" s="96"/>
      <c r="C108" s="2"/>
    </row>
    <row r="109" spans="2:3" ht="12.75" customHeight="1" x14ac:dyDescent="0.2">
      <c r="B109" s="96"/>
      <c r="C109" s="2"/>
    </row>
    <row r="110" spans="2:3" ht="12.75" customHeight="1" x14ac:dyDescent="0.2">
      <c r="B110" s="96"/>
      <c r="C110" s="2"/>
    </row>
    <row r="111" spans="2:3" ht="12.75" customHeight="1" x14ac:dyDescent="0.2">
      <c r="B111" s="96"/>
      <c r="C111" s="2"/>
    </row>
    <row r="112" spans="2:3" ht="12.75" customHeight="1" x14ac:dyDescent="0.2">
      <c r="B112" s="96"/>
      <c r="C112" s="2"/>
    </row>
    <row r="113" spans="2:3" ht="12.75" customHeight="1" x14ac:dyDescent="0.2">
      <c r="B113" s="96"/>
      <c r="C113" s="2"/>
    </row>
    <row r="114" spans="2:3" ht="12.75" customHeight="1" x14ac:dyDescent="0.2">
      <c r="B114" s="96"/>
      <c r="C114" s="2"/>
    </row>
    <row r="115" spans="2:3" ht="12.75" customHeight="1" x14ac:dyDescent="0.2">
      <c r="B115" s="96"/>
      <c r="C115" s="2"/>
    </row>
    <row r="116" spans="2:3" ht="12.75" customHeight="1" x14ac:dyDescent="0.2">
      <c r="B116" s="96"/>
      <c r="C116" s="2"/>
    </row>
    <row r="117" spans="2:3" ht="12.75" customHeight="1" x14ac:dyDescent="0.2">
      <c r="B117" s="96"/>
      <c r="C117" s="2"/>
    </row>
    <row r="118" spans="2:3" ht="12.75" customHeight="1" x14ac:dyDescent="0.2">
      <c r="B118" s="96"/>
      <c r="C118" s="2"/>
    </row>
    <row r="119" spans="2:3" ht="12.75" customHeight="1" x14ac:dyDescent="0.2">
      <c r="B119" s="96"/>
      <c r="C119" s="2"/>
    </row>
    <row r="120" spans="2:3" ht="12.75" customHeight="1" x14ac:dyDescent="0.2">
      <c r="B120" s="96"/>
      <c r="C120" s="2"/>
    </row>
    <row r="121" spans="2:3" ht="12.75" customHeight="1" x14ac:dyDescent="0.2">
      <c r="B121" s="96"/>
      <c r="C121" s="2"/>
    </row>
    <row r="122" spans="2:3" ht="12.75" customHeight="1" x14ac:dyDescent="0.2">
      <c r="B122" s="96"/>
      <c r="C122" s="2"/>
    </row>
    <row r="123" spans="2:3" ht="12.75" customHeight="1" x14ac:dyDescent="0.2">
      <c r="B123" s="96"/>
      <c r="C123" s="2"/>
    </row>
    <row r="124" spans="2:3" ht="12.75" customHeight="1" x14ac:dyDescent="0.2">
      <c r="B124" s="96"/>
      <c r="C124" s="2"/>
    </row>
    <row r="125" spans="2:3" ht="12.75" customHeight="1" x14ac:dyDescent="0.2">
      <c r="B125" s="96"/>
      <c r="C125" s="2"/>
    </row>
    <row r="126" spans="2:3" ht="12.75" customHeight="1" x14ac:dyDescent="0.2">
      <c r="B126" s="96"/>
      <c r="C126" s="2"/>
    </row>
    <row r="127" spans="2:3" ht="12.75" customHeight="1" x14ac:dyDescent="0.2">
      <c r="B127" s="96"/>
      <c r="C127" s="2"/>
    </row>
    <row r="128" spans="2:3" ht="12.75" customHeight="1" x14ac:dyDescent="0.2">
      <c r="B128" s="96"/>
      <c r="C128" s="2"/>
    </row>
    <row r="129" spans="2:3" ht="12.75" customHeight="1" x14ac:dyDescent="0.2">
      <c r="B129" s="96"/>
      <c r="C129" s="2"/>
    </row>
    <row r="130" spans="2:3" ht="12.75" customHeight="1" x14ac:dyDescent="0.2">
      <c r="B130" s="96"/>
      <c r="C130" s="2"/>
    </row>
    <row r="131" spans="2:3" ht="12.75" customHeight="1" x14ac:dyDescent="0.2">
      <c r="B131" s="96"/>
      <c r="C131" s="2"/>
    </row>
    <row r="132" spans="2:3" ht="12.75" customHeight="1" x14ac:dyDescent="0.2">
      <c r="B132" s="96"/>
      <c r="C132" s="2"/>
    </row>
    <row r="133" spans="2:3" ht="12.75" customHeight="1" x14ac:dyDescent="0.2">
      <c r="B133" s="96"/>
      <c r="C133" s="2"/>
    </row>
    <row r="134" spans="2:3" ht="12.75" customHeight="1" x14ac:dyDescent="0.2">
      <c r="B134" s="96"/>
      <c r="C134" s="2"/>
    </row>
    <row r="135" spans="2:3" ht="12.75" customHeight="1" x14ac:dyDescent="0.2">
      <c r="B135" s="96"/>
      <c r="C135" s="2"/>
    </row>
    <row r="136" spans="2:3" ht="12.75" customHeight="1" x14ac:dyDescent="0.2">
      <c r="B136" s="96"/>
      <c r="C136" s="2"/>
    </row>
    <row r="137" spans="2:3" ht="12.75" customHeight="1" x14ac:dyDescent="0.2">
      <c r="B137" s="96"/>
      <c r="C137" s="2"/>
    </row>
    <row r="138" spans="2:3" ht="12.75" customHeight="1" x14ac:dyDescent="0.2">
      <c r="B138" s="96"/>
      <c r="C138" s="2"/>
    </row>
    <row r="139" spans="2:3" ht="12.75" customHeight="1" x14ac:dyDescent="0.2">
      <c r="B139" s="96"/>
      <c r="C139" s="2"/>
    </row>
    <row r="140" spans="2:3" ht="12.75" customHeight="1" x14ac:dyDescent="0.2">
      <c r="B140" s="96"/>
      <c r="C140" s="2"/>
    </row>
    <row r="141" spans="2:3" ht="12.75" customHeight="1" x14ac:dyDescent="0.2">
      <c r="B141" s="96"/>
      <c r="C141" s="2"/>
    </row>
    <row r="142" spans="2:3" ht="12.75" customHeight="1" x14ac:dyDescent="0.2">
      <c r="B142" s="96"/>
      <c r="C142" s="2"/>
    </row>
    <row r="143" spans="2:3" ht="12.75" customHeight="1" x14ac:dyDescent="0.2">
      <c r="B143" s="96"/>
      <c r="C143" s="2"/>
    </row>
    <row r="144" spans="2:3" ht="12.75" customHeight="1" x14ac:dyDescent="0.2">
      <c r="B144" s="96"/>
      <c r="C144" s="2"/>
    </row>
    <row r="145" spans="2:3" ht="12.75" customHeight="1" x14ac:dyDescent="0.2">
      <c r="B145" s="96"/>
      <c r="C145" s="2"/>
    </row>
    <row r="146" spans="2:3" ht="12.75" customHeight="1" x14ac:dyDescent="0.2">
      <c r="B146" s="96"/>
      <c r="C146" s="2"/>
    </row>
    <row r="147" spans="2:3" ht="12.75" customHeight="1" x14ac:dyDescent="0.2">
      <c r="B147" s="96"/>
      <c r="C147" s="2"/>
    </row>
    <row r="148" spans="2:3" ht="12.75" customHeight="1" x14ac:dyDescent="0.2">
      <c r="B148" s="96"/>
      <c r="C148" s="2"/>
    </row>
    <row r="149" spans="2:3" ht="12.75" customHeight="1" x14ac:dyDescent="0.2">
      <c r="B149" s="96"/>
      <c r="C149" s="2"/>
    </row>
    <row r="150" spans="2:3" ht="12.75" customHeight="1" x14ac:dyDescent="0.2">
      <c r="B150" s="96"/>
      <c r="C150" s="2"/>
    </row>
    <row r="151" spans="2:3" ht="12.75" customHeight="1" x14ac:dyDescent="0.2">
      <c r="B151" s="96"/>
      <c r="C151" s="2"/>
    </row>
    <row r="152" spans="2:3" ht="12.75" customHeight="1" x14ac:dyDescent="0.2">
      <c r="B152" s="96"/>
      <c r="C152" s="2"/>
    </row>
    <row r="153" spans="2:3" ht="12.75" customHeight="1" x14ac:dyDescent="0.2">
      <c r="B153" s="96"/>
      <c r="C153" s="2"/>
    </row>
    <row r="154" spans="2:3" ht="12.75" customHeight="1" x14ac:dyDescent="0.2">
      <c r="B154" s="96"/>
      <c r="C154" s="2"/>
    </row>
    <row r="155" spans="2:3" ht="12.75" customHeight="1" x14ac:dyDescent="0.2">
      <c r="B155" s="96"/>
      <c r="C155" s="2"/>
    </row>
    <row r="156" spans="2:3" ht="12.75" customHeight="1" x14ac:dyDescent="0.2">
      <c r="B156" s="96"/>
      <c r="C156" s="2"/>
    </row>
    <row r="157" spans="2:3" ht="12.75" customHeight="1" x14ac:dyDescent="0.2">
      <c r="B157" s="96"/>
      <c r="C157" s="2"/>
    </row>
    <row r="158" spans="2:3" ht="12.75" customHeight="1" x14ac:dyDescent="0.2">
      <c r="B158" s="96"/>
      <c r="C158" s="2"/>
    </row>
    <row r="159" spans="2:3" ht="12.75" customHeight="1" x14ac:dyDescent="0.2">
      <c r="B159" s="96"/>
      <c r="C159" s="2"/>
    </row>
    <row r="160" spans="2:3" ht="12.75" customHeight="1" x14ac:dyDescent="0.2">
      <c r="B160" s="96"/>
      <c r="C160" s="2"/>
    </row>
    <row r="161" spans="2:3" ht="12.75" customHeight="1" x14ac:dyDescent="0.2">
      <c r="B161" s="96"/>
      <c r="C161" s="2"/>
    </row>
    <row r="162" spans="2:3" ht="12.75" customHeight="1" x14ac:dyDescent="0.2">
      <c r="B162" s="96"/>
      <c r="C162" s="2"/>
    </row>
    <row r="163" spans="2:3" ht="12.75" customHeight="1" x14ac:dyDescent="0.2">
      <c r="B163" s="96"/>
      <c r="C163" s="2"/>
    </row>
    <row r="164" spans="2:3" ht="12.75" customHeight="1" x14ac:dyDescent="0.2">
      <c r="B164" s="96"/>
      <c r="C164" s="2"/>
    </row>
    <row r="165" spans="2:3" ht="12.75" customHeight="1" x14ac:dyDescent="0.2">
      <c r="B165" s="96"/>
      <c r="C165" s="2"/>
    </row>
    <row r="166" spans="2:3" ht="12.75" customHeight="1" x14ac:dyDescent="0.2">
      <c r="B166" s="96"/>
      <c r="C166" s="2"/>
    </row>
    <row r="167" spans="2:3" ht="12.75" customHeight="1" x14ac:dyDescent="0.2">
      <c r="B167" s="96"/>
      <c r="C167" s="2"/>
    </row>
    <row r="168" spans="2:3" ht="12.75" customHeight="1" x14ac:dyDescent="0.2">
      <c r="B168" s="96"/>
      <c r="C168" s="2"/>
    </row>
    <row r="169" spans="2:3" ht="12.75" customHeight="1" x14ac:dyDescent="0.2">
      <c r="B169" s="96"/>
      <c r="C169" s="2"/>
    </row>
    <row r="170" spans="2:3" ht="12.75" customHeight="1" x14ac:dyDescent="0.2">
      <c r="B170" s="96"/>
      <c r="C170" s="2"/>
    </row>
    <row r="171" spans="2:3" ht="12.75" customHeight="1" x14ac:dyDescent="0.2">
      <c r="B171" s="96"/>
      <c r="C171" s="2"/>
    </row>
    <row r="172" spans="2:3" ht="12.75" customHeight="1" x14ac:dyDescent="0.2">
      <c r="B172" s="96"/>
      <c r="C172" s="2"/>
    </row>
    <row r="173" spans="2:3" ht="12.75" customHeight="1" x14ac:dyDescent="0.2">
      <c r="B173" s="96"/>
      <c r="C173" s="2"/>
    </row>
    <row r="174" spans="2:3" ht="12.75" customHeight="1" x14ac:dyDescent="0.2">
      <c r="B174" s="96"/>
      <c r="C174" s="2"/>
    </row>
    <row r="175" spans="2:3" ht="12.75" customHeight="1" x14ac:dyDescent="0.2">
      <c r="B175" s="96"/>
      <c r="C175" s="2"/>
    </row>
    <row r="176" spans="2:3" ht="12.75" customHeight="1" x14ac:dyDescent="0.2">
      <c r="B176" s="96"/>
      <c r="C176" s="2"/>
    </row>
    <row r="177" spans="2:3" ht="12.75" customHeight="1" x14ac:dyDescent="0.2">
      <c r="B177" s="96"/>
      <c r="C177" s="2"/>
    </row>
    <row r="178" spans="2:3" ht="12.75" customHeight="1" x14ac:dyDescent="0.2">
      <c r="B178" s="96"/>
      <c r="C178" s="2"/>
    </row>
    <row r="179" spans="2:3" ht="12.75" customHeight="1" x14ac:dyDescent="0.2">
      <c r="B179" s="96"/>
      <c r="C179" s="2"/>
    </row>
    <row r="180" spans="2:3" ht="12.75" customHeight="1" x14ac:dyDescent="0.2">
      <c r="B180" s="96"/>
      <c r="C180" s="2"/>
    </row>
    <row r="181" spans="2:3" ht="12.75" customHeight="1" x14ac:dyDescent="0.2">
      <c r="B181" s="96"/>
      <c r="C181" s="2"/>
    </row>
    <row r="182" spans="2:3" ht="12.75" customHeight="1" x14ac:dyDescent="0.2">
      <c r="B182" s="96"/>
      <c r="C182" s="2"/>
    </row>
    <row r="183" spans="2:3" ht="12.75" customHeight="1" x14ac:dyDescent="0.2">
      <c r="B183" s="96"/>
      <c r="C183" s="2"/>
    </row>
    <row r="184" spans="2:3" ht="12.75" customHeight="1" x14ac:dyDescent="0.2">
      <c r="B184" s="96"/>
      <c r="C184" s="2"/>
    </row>
    <row r="185" spans="2:3" ht="12.75" customHeight="1" x14ac:dyDescent="0.2">
      <c r="B185" s="96"/>
      <c r="C185" s="2"/>
    </row>
    <row r="186" spans="2:3" ht="12.75" customHeight="1" x14ac:dyDescent="0.2">
      <c r="B186" s="96"/>
      <c r="C186" s="2"/>
    </row>
    <row r="187" spans="2:3" ht="12.75" customHeight="1" x14ac:dyDescent="0.2">
      <c r="B187" s="96"/>
      <c r="C187" s="2"/>
    </row>
    <row r="188" spans="2:3" ht="12.75" customHeight="1" x14ac:dyDescent="0.2">
      <c r="B188" s="96"/>
      <c r="C188" s="2"/>
    </row>
    <row r="189" spans="2:3" ht="12.75" customHeight="1" x14ac:dyDescent="0.2">
      <c r="B189" s="96"/>
      <c r="C189" s="2"/>
    </row>
    <row r="190" spans="2:3" ht="12.75" customHeight="1" x14ac:dyDescent="0.2">
      <c r="B190" s="96"/>
      <c r="C190" s="2"/>
    </row>
    <row r="191" spans="2:3" ht="12.75" customHeight="1" x14ac:dyDescent="0.2">
      <c r="B191" s="96"/>
      <c r="C191" s="2"/>
    </row>
    <row r="192" spans="2:3" ht="12.75" customHeight="1" x14ac:dyDescent="0.2">
      <c r="B192" s="96"/>
      <c r="C192" s="2"/>
    </row>
    <row r="193" spans="2:3" ht="12.75" customHeight="1" x14ac:dyDescent="0.2">
      <c r="B193" s="96"/>
      <c r="C193" s="2"/>
    </row>
    <row r="194" spans="2:3" ht="12.75" customHeight="1" x14ac:dyDescent="0.2">
      <c r="B194" s="96"/>
      <c r="C194" s="2"/>
    </row>
    <row r="195" spans="2:3" ht="12.75" customHeight="1" x14ac:dyDescent="0.2">
      <c r="B195" s="96"/>
      <c r="C195" s="2"/>
    </row>
    <row r="196" spans="2:3" ht="12.75" customHeight="1" x14ac:dyDescent="0.2">
      <c r="B196" s="96"/>
      <c r="C196" s="2"/>
    </row>
    <row r="197" spans="2:3" ht="12.75" customHeight="1" x14ac:dyDescent="0.2">
      <c r="B197" s="96"/>
      <c r="C197" s="2"/>
    </row>
    <row r="198" spans="2:3" ht="12.75" customHeight="1" x14ac:dyDescent="0.2">
      <c r="B198" s="96"/>
      <c r="C198" s="2"/>
    </row>
    <row r="199" spans="2:3" ht="12.75" customHeight="1" x14ac:dyDescent="0.2">
      <c r="B199" s="96"/>
      <c r="C199" s="2"/>
    </row>
    <row r="200" spans="2:3" ht="12.75" customHeight="1" x14ac:dyDescent="0.2">
      <c r="B200" s="96"/>
      <c r="C200" s="2"/>
    </row>
    <row r="201" spans="2:3" ht="12.75" customHeight="1" x14ac:dyDescent="0.2">
      <c r="B201" s="96"/>
      <c r="C201" s="2"/>
    </row>
    <row r="202" spans="2:3" ht="12.75" customHeight="1" x14ac:dyDescent="0.2">
      <c r="B202" s="96"/>
      <c r="C202" s="2"/>
    </row>
    <row r="203" spans="2:3" ht="12.75" customHeight="1" x14ac:dyDescent="0.2">
      <c r="B203" s="96"/>
      <c r="C203" s="2"/>
    </row>
    <row r="204" spans="2:3" ht="12.75" customHeight="1" x14ac:dyDescent="0.2">
      <c r="B204" s="96"/>
      <c r="C204" s="2"/>
    </row>
    <row r="205" spans="2:3" ht="12.75" customHeight="1" x14ac:dyDescent="0.2">
      <c r="B205" s="96"/>
      <c r="C205" s="2"/>
    </row>
    <row r="206" spans="2:3" ht="12.75" customHeight="1" x14ac:dyDescent="0.2">
      <c r="B206" s="96"/>
      <c r="C206" s="2"/>
    </row>
    <row r="207" spans="2:3" ht="12.75" customHeight="1" x14ac:dyDescent="0.2">
      <c r="B207" s="96"/>
      <c r="C207" s="2"/>
    </row>
    <row r="208" spans="2:3" ht="12.75" customHeight="1" x14ac:dyDescent="0.2">
      <c r="B208" s="96"/>
      <c r="C208" s="2"/>
    </row>
    <row r="209" spans="2:3" ht="12.75" customHeight="1" x14ac:dyDescent="0.2">
      <c r="B209" s="96"/>
      <c r="C209" s="2"/>
    </row>
    <row r="210" spans="2:3" ht="12.75" customHeight="1" x14ac:dyDescent="0.2">
      <c r="B210" s="96"/>
      <c r="C210" s="2"/>
    </row>
    <row r="211" spans="2:3" ht="12.75" customHeight="1" x14ac:dyDescent="0.2">
      <c r="B211" s="96"/>
      <c r="C211" s="2"/>
    </row>
    <row r="212" spans="2:3" ht="12.75" customHeight="1" x14ac:dyDescent="0.2">
      <c r="B212" s="96"/>
      <c r="C212" s="2"/>
    </row>
    <row r="213" spans="2:3" ht="12.75" customHeight="1" x14ac:dyDescent="0.2">
      <c r="B213" s="96"/>
      <c r="C213" s="2"/>
    </row>
    <row r="214" spans="2:3" ht="12.75" customHeight="1" x14ac:dyDescent="0.2">
      <c r="B214" s="96"/>
      <c r="C214" s="2"/>
    </row>
    <row r="215" spans="2:3" ht="12.75" customHeight="1" x14ac:dyDescent="0.2">
      <c r="B215" s="96"/>
      <c r="C215" s="2"/>
    </row>
    <row r="216" spans="2:3" ht="12.75" customHeight="1" x14ac:dyDescent="0.2">
      <c r="B216" s="96"/>
      <c r="C216" s="2"/>
    </row>
    <row r="217" spans="2:3" ht="12.75" customHeight="1" x14ac:dyDescent="0.2">
      <c r="B217" s="96"/>
      <c r="C217" s="2"/>
    </row>
    <row r="218" spans="2:3" ht="12.75" customHeight="1" x14ac:dyDescent="0.2">
      <c r="B218" s="96"/>
      <c r="C218" s="2"/>
    </row>
    <row r="219" spans="2:3" ht="12.75" customHeight="1" x14ac:dyDescent="0.2">
      <c r="B219" s="96"/>
      <c r="C219" s="2"/>
    </row>
    <row r="220" spans="2:3" ht="12.75" customHeight="1" x14ac:dyDescent="0.2">
      <c r="B220" s="96"/>
      <c r="C220" s="2"/>
    </row>
    <row r="221" spans="2:3" ht="12.75" customHeight="1" x14ac:dyDescent="0.2">
      <c r="B221" s="96"/>
      <c r="C221" s="2"/>
    </row>
    <row r="222" spans="2:3" ht="12.75" customHeight="1" x14ac:dyDescent="0.2">
      <c r="B222" s="96"/>
      <c r="C222" s="2"/>
    </row>
    <row r="223" spans="2:3" ht="12.75" customHeight="1" x14ac:dyDescent="0.2">
      <c r="B223" s="96"/>
      <c r="C223" s="2"/>
    </row>
    <row r="224" spans="2:3" ht="12.75" customHeight="1" x14ac:dyDescent="0.2">
      <c r="B224" s="96"/>
      <c r="C224" s="2"/>
    </row>
    <row r="225" spans="2:3" ht="12.75" customHeight="1" x14ac:dyDescent="0.2">
      <c r="B225" s="96"/>
      <c r="C225" s="2"/>
    </row>
    <row r="226" spans="2:3" ht="12.75" customHeight="1" x14ac:dyDescent="0.2">
      <c r="B226" s="96"/>
      <c r="C226" s="2"/>
    </row>
    <row r="227" spans="2:3" ht="12.75" customHeight="1" x14ac:dyDescent="0.2">
      <c r="B227" s="96"/>
      <c r="C227" s="2"/>
    </row>
    <row r="228" spans="2:3" ht="12.75" customHeight="1" x14ac:dyDescent="0.2">
      <c r="B228" s="96"/>
      <c r="C228" s="2"/>
    </row>
    <row r="229" spans="2:3" ht="12.75" customHeight="1" x14ac:dyDescent="0.2">
      <c r="B229" s="96"/>
      <c r="C229" s="2"/>
    </row>
    <row r="230" spans="2:3" ht="12.75" customHeight="1" x14ac:dyDescent="0.2">
      <c r="B230" s="96"/>
      <c r="C230" s="2"/>
    </row>
    <row r="231" spans="2:3" ht="12.75" customHeight="1" x14ac:dyDescent="0.2">
      <c r="B231" s="96"/>
      <c r="C231" s="2"/>
    </row>
    <row r="232" spans="2:3" ht="12.75" customHeight="1" x14ac:dyDescent="0.2">
      <c r="B232" s="96"/>
      <c r="C232" s="2"/>
    </row>
    <row r="233" spans="2:3" ht="12.75" customHeight="1" x14ac:dyDescent="0.2">
      <c r="B233" s="96"/>
      <c r="C233" s="2"/>
    </row>
    <row r="234" spans="2:3" ht="12.75" customHeight="1" x14ac:dyDescent="0.2">
      <c r="B234" s="96"/>
      <c r="C234" s="2"/>
    </row>
    <row r="235" spans="2:3" ht="12.75" customHeight="1" x14ac:dyDescent="0.2">
      <c r="B235" s="96"/>
      <c r="C235" s="2"/>
    </row>
    <row r="236" spans="2:3" ht="12.75" customHeight="1" x14ac:dyDescent="0.2">
      <c r="B236" s="96"/>
      <c r="C236" s="2"/>
    </row>
    <row r="237" spans="2:3" ht="12.75" customHeight="1" x14ac:dyDescent="0.2">
      <c r="B237" s="96"/>
      <c r="C237" s="2"/>
    </row>
    <row r="238" spans="2:3" ht="12.75" customHeight="1" x14ac:dyDescent="0.2">
      <c r="B238" s="96"/>
      <c r="C238" s="2"/>
    </row>
    <row r="239" spans="2:3" ht="12.75" customHeight="1" x14ac:dyDescent="0.2">
      <c r="B239" s="96"/>
      <c r="C239" s="2"/>
    </row>
    <row r="240" spans="2:3" ht="12.75" customHeight="1" x14ac:dyDescent="0.2">
      <c r="B240" s="96"/>
      <c r="C240" s="2"/>
    </row>
    <row r="241" spans="2:3" ht="12.75" customHeight="1" x14ac:dyDescent="0.2">
      <c r="B241" s="96"/>
      <c r="C241" s="2"/>
    </row>
    <row r="242" spans="2:3" ht="12.75" customHeight="1" x14ac:dyDescent="0.2">
      <c r="B242" s="96"/>
      <c r="C242" s="2"/>
    </row>
    <row r="243" spans="2:3" ht="12.75" customHeight="1" x14ac:dyDescent="0.2">
      <c r="B243" s="96"/>
      <c r="C243" s="2"/>
    </row>
    <row r="244" spans="2:3" ht="12.75" customHeight="1" x14ac:dyDescent="0.2">
      <c r="B244" s="96"/>
      <c r="C244" s="2"/>
    </row>
    <row r="245" spans="2:3" ht="12.75" customHeight="1" x14ac:dyDescent="0.2">
      <c r="B245" s="96"/>
      <c r="C245" s="2"/>
    </row>
    <row r="246" spans="2:3" ht="12.75" customHeight="1" x14ac:dyDescent="0.2">
      <c r="B246" s="96"/>
      <c r="C246" s="2"/>
    </row>
    <row r="247" spans="2:3" ht="12.75" customHeight="1" x14ac:dyDescent="0.2">
      <c r="B247" s="96"/>
      <c r="C247" s="2"/>
    </row>
    <row r="248" spans="2:3" ht="12.75" customHeight="1" x14ac:dyDescent="0.2">
      <c r="B248" s="96"/>
      <c r="C248" s="2"/>
    </row>
    <row r="249" spans="2:3" ht="12.75" customHeight="1" x14ac:dyDescent="0.2">
      <c r="B249" s="96"/>
      <c r="C249" s="2"/>
    </row>
    <row r="250" spans="2:3" ht="12.75" customHeight="1" x14ac:dyDescent="0.2">
      <c r="B250" s="96"/>
      <c r="C250" s="2"/>
    </row>
    <row r="251" spans="2:3" ht="12.75" customHeight="1" x14ac:dyDescent="0.2">
      <c r="B251" s="96"/>
      <c r="C251" s="2"/>
    </row>
    <row r="252" spans="2:3" ht="12.75" customHeight="1" x14ac:dyDescent="0.2">
      <c r="B252" s="96"/>
      <c r="C252" s="2"/>
    </row>
    <row r="253" spans="2:3" ht="12.75" customHeight="1" x14ac:dyDescent="0.2">
      <c r="B253" s="96"/>
      <c r="C253" s="2"/>
    </row>
    <row r="254" spans="2:3" ht="12.75" customHeight="1" x14ac:dyDescent="0.2">
      <c r="B254" s="96"/>
      <c r="C254" s="2"/>
    </row>
    <row r="255" spans="2:3" ht="12.75" customHeight="1" x14ac:dyDescent="0.2">
      <c r="B255" s="96"/>
      <c r="C255" s="2"/>
    </row>
    <row r="256" spans="2:3" ht="12.75" customHeight="1" x14ac:dyDescent="0.2">
      <c r="B256" s="96"/>
      <c r="C256" s="2"/>
    </row>
    <row r="257" spans="2:3" ht="12.75" customHeight="1" x14ac:dyDescent="0.2">
      <c r="B257" s="96"/>
      <c r="C257" s="2"/>
    </row>
    <row r="258" spans="2:3" ht="12.75" customHeight="1" x14ac:dyDescent="0.2">
      <c r="B258" s="96"/>
      <c r="C258" s="2"/>
    </row>
    <row r="259" spans="2:3" ht="12.75" customHeight="1" x14ac:dyDescent="0.2">
      <c r="B259" s="96"/>
      <c r="C259" s="2"/>
    </row>
    <row r="260" spans="2:3" ht="12.75" customHeight="1" x14ac:dyDescent="0.2">
      <c r="B260" s="96"/>
      <c r="C260" s="2"/>
    </row>
    <row r="261" spans="2:3" ht="12.75" customHeight="1" x14ac:dyDescent="0.2">
      <c r="B261" s="96"/>
      <c r="C261" s="2"/>
    </row>
    <row r="262" spans="2:3" ht="12.75" customHeight="1" x14ac:dyDescent="0.2">
      <c r="B262" s="96"/>
      <c r="C262" s="2"/>
    </row>
    <row r="263" spans="2:3" ht="12.75" customHeight="1" x14ac:dyDescent="0.2">
      <c r="B263" s="96"/>
      <c r="C263" s="2"/>
    </row>
    <row r="264" spans="2:3" ht="12.75" customHeight="1" x14ac:dyDescent="0.2">
      <c r="B264" s="96"/>
      <c r="C264" s="2"/>
    </row>
    <row r="265" spans="2:3" ht="12.75" customHeight="1" x14ac:dyDescent="0.2">
      <c r="B265" s="96"/>
      <c r="C265" s="2"/>
    </row>
    <row r="266" spans="2:3" ht="12.75" customHeight="1" x14ac:dyDescent="0.2">
      <c r="B266" s="96"/>
      <c r="C266" s="2"/>
    </row>
    <row r="267" spans="2:3" ht="12.75" customHeight="1" x14ac:dyDescent="0.2">
      <c r="B267" s="96"/>
      <c r="C267" s="2"/>
    </row>
    <row r="268" spans="2:3" ht="12.75" customHeight="1" x14ac:dyDescent="0.2">
      <c r="B268" s="96"/>
      <c r="C268" s="2"/>
    </row>
    <row r="269" spans="2:3" ht="12.75" customHeight="1" x14ac:dyDescent="0.2">
      <c r="B269" s="96"/>
      <c r="C269" s="2"/>
    </row>
    <row r="270" spans="2:3" ht="12.75" customHeight="1" x14ac:dyDescent="0.2">
      <c r="B270" s="96"/>
      <c r="C270" s="2"/>
    </row>
    <row r="271" spans="2:3" ht="12.75" customHeight="1" x14ac:dyDescent="0.2">
      <c r="B271" s="96"/>
      <c r="C271" s="2"/>
    </row>
    <row r="272" spans="2:3" ht="12.75" customHeight="1" x14ac:dyDescent="0.2">
      <c r="B272" s="96"/>
      <c r="C272" s="2"/>
    </row>
    <row r="273" spans="2:3" ht="12.75" customHeight="1" x14ac:dyDescent="0.2">
      <c r="B273" s="96"/>
      <c r="C273" s="2"/>
    </row>
    <row r="274" spans="2:3" ht="12.75" customHeight="1" x14ac:dyDescent="0.2">
      <c r="B274" s="96"/>
      <c r="C274" s="2"/>
    </row>
    <row r="275" spans="2:3" ht="12.75" customHeight="1" x14ac:dyDescent="0.2">
      <c r="B275" s="96"/>
      <c r="C275" s="2"/>
    </row>
    <row r="276" spans="2:3" ht="12.75" customHeight="1" x14ac:dyDescent="0.2">
      <c r="B276" s="96"/>
      <c r="C276" s="2"/>
    </row>
    <row r="277" spans="2:3" ht="12.75" customHeight="1" x14ac:dyDescent="0.2">
      <c r="B277" s="96"/>
      <c r="C277" s="2"/>
    </row>
    <row r="278" spans="2:3" ht="12.75" customHeight="1" x14ac:dyDescent="0.2">
      <c r="B278" s="96"/>
      <c r="C278" s="2"/>
    </row>
    <row r="279" spans="2:3" ht="12.75" customHeight="1" x14ac:dyDescent="0.2">
      <c r="B279" s="96"/>
      <c r="C279" s="2"/>
    </row>
    <row r="280" spans="2:3" ht="12.75" customHeight="1" x14ac:dyDescent="0.2">
      <c r="B280" s="96"/>
      <c r="C280" s="2"/>
    </row>
    <row r="281" spans="2:3" ht="12.75" customHeight="1" x14ac:dyDescent="0.2">
      <c r="B281" s="96"/>
      <c r="C281" s="2"/>
    </row>
    <row r="282" spans="2:3" ht="12.75" customHeight="1" x14ac:dyDescent="0.2">
      <c r="B282" s="96"/>
      <c r="C282" s="2"/>
    </row>
    <row r="283" spans="2:3" ht="12.75" customHeight="1" x14ac:dyDescent="0.2">
      <c r="B283" s="96"/>
      <c r="C283" s="2"/>
    </row>
    <row r="284" spans="2:3" ht="12.75" customHeight="1" x14ac:dyDescent="0.2">
      <c r="B284" s="96"/>
      <c r="C284" s="2"/>
    </row>
    <row r="285" spans="2:3" ht="12.75" customHeight="1" x14ac:dyDescent="0.2">
      <c r="B285" s="96"/>
      <c r="C285" s="2"/>
    </row>
    <row r="286" spans="2:3" ht="12.75" customHeight="1" x14ac:dyDescent="0.2">
      <c r="B286" s="96"/>
      <c r="C286" s="2"/>
    </row>
    <row r="287" spans="2:3" ht="12.75" customHeight="1" x14ac:dyDescent="0.2">
      <c r="B287" s="96"/>
      <c r="C287" s="2"/>
    </row>
    <row r="288" spans="2:3" ht="12.75" customHeight="1" x14ac:dyDescent="0.2">
      <c r="B288" s="96"/>
      <c r="C288" s="2"/>
    </row>
    <row r="289" spans="2:3" ht="12.75" customHeight="1" x14ac:dyDescent="0.2">
      <c r="B289" s="96"/>
      <c r="C289" s="2"/>
    </row>
    <row r="290" spans="2:3" ht="12.75" customHeight="1" x14ac:dyDescent="0.2">
      <c r="B290" s="96"/>
      <c r="C290" s="2"/>
    </row>
    <row r="291" spans="2:3" ht="12.75" customHeight="1" x14ac:dyDescent="0.2">
      <c r="B291" s="96"/>
      <c r="C291" s="2"/>
    </row>
    <row r="292" spans="2:3" ht="12.75" customHeight="1" x14ac:dyDescent="0.2">
      <c r="B292" s="96"/>
      <c r="C292" s="2"/>
    </row>
    <row r="293" spans="2:3" ht="12.75" customHeight="1" x14ac:dyDescent="0.2">
      <c r="B293" s="96"/>
      <c r="C293" s="2"/>
    </row>
    <row r="294" spans="2:3" ht="12.75" customHeight="1" x14ac:dyDescent="0.2">
      <c r="B294" s="96"/>
      <c r="C294" s="2"/>
    </row>
    <row r="295" spans="2:3" ht="12.75" customHeight="1" x14ac:dyDescent="0.2">
      <c r="B295" s="96"/>
      <c r="C295" s="2"/>
    </row>
    <row r="296" spans="2:3" ht="12.75" customHeight="1" x14ac:dyDescent="0.2">
      <c r="B296" s="96"/>
      <c r="C296" s="2"/>
    </row>
    <row r="297" spans="2:3" ht="12.75" customHeight="1" x14ac:dyDescent="0.2">
      <c r="B297" s="96"/>
      <c r="C297" s="2"/>
    </row>
    <row r="298" spans="2:3" ht="12.75" customHeight="1" x14ac:dyDescent="0.2">
      <c r="B298" s="96"/>
      <c r="C298" s="2"/>
    </row>
    <row r="299" spans="2:3" ht="12.75" customHeight="1" x14ac:dyDescent="0.2">
      <c r="B299" s="96"/>
      <c r="C299" s="2"/>
    </row>
    <row r="300" spans="2:3" ht="12.75" customHeight="1" x14ac:dyDescent="0.2">
      <c r="B300" s="96"/>
      <c r="C300" s="2"/>
    </row>
    <row r="301" spans="2:3" ht="12.75" customHeight="1" x14ac:dyDescent="0.2">
      <c r="B301" s="96"/>
      <c r="C301" s="2"/>
    </row>
    <row r="302" spans="2:3" ht="12.75" customHeight="1" x14ac:dyDescent="0.2">
      <c r="B302" s="96"/>
      <c r="C302" s="2"/>
    </row>
    <row r="303" spans="2:3" ht="12.75" customHeight="1" x14ac:dyDescent="0.2">
      <c r="B303" s="96"/>
      <c r="C303" s="2"/>
    </row>
    <row r="304" spans="2:3" ht="12.75" customHeight="1" x14ac:dyDescent="0.2">
      <c r="B304" s="96"/>
      <c r="C304" s="2"/>
    </row>
    <row r="305" spans="2:3" ht="12.75" customHeight="1" x14ac:dyDescent="0.2">
      <c r="B305" s="96"/>
      <c r="C305" s="2"/>
    </row>
    <row r="306" spans="2:3" ht="12.75" customHeight="1" x14ac:dyDescent="0.2">
      <c r="B306" s="96"/>
      <c r="C306" s="2"/>
    </row>
    <row r="307" spans="2:3" ht="12.75" customHeight="1" x14ac:dyDescent="0.2">
      <c r="B307" s="96"/>
      <c r="C307" s="2"/>
    </row>
    <row r="308" spans="2:3" ht="12.75" customHeight="1" x14ac:dyDescent="0.2">
      <c r="B308" s="96"/>
      <c r="C308" s="2"/>
    </row>
    <row r="309" spans="2:3" ht="12.75" customHeight="1" x14ac:dyDescent="0.2">
      <c r="B309" s="96"/>
      <c r="C309" s="2"/>
    </row>
    <row r="310" spans="2:3" ht="12.75" customHeight="1" x14ac:dyDescent="0.2">
      <c r="B310" s="96"/>
      <c r="C310" s="2"/>
    </row>
    <row r="311" spans="2:3" ht="12.75" customHeight="1" x14ac:dyDescent="0.2">
      <c r="B311" s="96"/>
      <c r="C311" s="2"/>
    </row>
    <row r="312" spans="2:3" ht="12.75" customHeight="1" x14ac:dyDescent="0.2">
      <c r="B312" s="96"/>
      <c r="C312" s="2"/>
    </row>
    <row r="313" spans="2:3" ht="12.75" customHeight="1" x14ac:dyDescent="0.2">
      <c r="B313" s="96"/>
      <c r="C313" s="2"/>
    </row>
    <row r="314" spans="2:3" ht="12.75" customHeight="1" x14ac:dyDescent="0.2">
      <c r="B314" s="96"/>
      <c r="C314" s="2"/>
    </row>
    <row r="315" spans="2:3" ht="12.75" customHeight="1" x14ac:dyDescent="0.2">
      <c r="B315" s="96"/>
      <c r="C315" s="2"/>
    </row>
    <row r="316" spans="2:3" ht="12.75" customHeight="1" x14ac:dyDescent="0.2">
      <c r="B316" s="96"/>
      <c r="C316" s="2"/>
    </row>
    <row r="317" spans="2:3" ht="12.75" customHeight="1" x14ac:dyDescent="0.2">
      <c r="B317" s="96"/>
      <c r="C317" s="2"/>
    </row>
    <row r="318" spans="2:3" ht="12.75" customHeight="1" x14ac:dyDescent="0.2">
      <c r="B318" s="96"/>
      <c r="C318" s="2"/>
    </row>
    <row r="319" spans="2:3" ht="12.75" customHeight="1" x14ac:dyDescent="0.2">
      <c r="B319" s="96"/>
      <c r="C319" s="2"/>
    </row>
    <row r="320" spans="2:3" ht="12.75" customHeight="1" x14ac:dyDescent="0.2">
      <c r="B320" s="96"/>
      <c r="C320" s="2"/>
    </row>
    <row r="321" spans="2:3" ht="12.75" customHeight="1" x14ac:dyDescent="0.2">
      <c r="B321" s="96"/>
      <c r="C321" s="2"/>
    </row>
    <row r="322" spans="2:3" ht="12.75" customHeight="1" x14ac:dyDescent="0.2">
      <c r="B322" s="96"/>
      <c r="C322" s="2"/>
    </row>
    <row r="323" spans="2:3" ht="12.75" customHeight="1" x14ac:dyDescent="0.2">
      <c r="B323" s="96"/>
      <c r="C323" s="2"/>
    </row>
    <row r="324" spans="2:3" ht="12.75" customHeight="1" x14ac:dyDescent="0.2">
      <c r="B324" s="96"/>
      <c r="C324" s="2"/>
    </row>
    <row r="325" spans="2:3" ht="12.75" customHeight="1" x14ac:dyDescent="0.2">
      <c r="B325" s="96"/>
      <c r="C325" s="2"/>
    </row>
    <row r="326" spans="2:3" ht="12.75" customHeight="1" x14ac:dyDescent="0.2">
      <c r="B326" s="96"/>
      <c r="C326" s="2"/>
    </row>
    <row r="327" spans="2:3" ht="12.75" customHeight="1" x14ac:dyDescent="0.2">
      <c r="B327" s="96"/>
      <c r="C327" s="2"/>
    </row>
    <row r="328" spans="2:3" ht="12.75" customHeight="1" x14ac:dyDescent="0.2">
      <c r="B328" s="96"/>
      <c r="C328" s="2"/>
    </row>
    <row r="329" spans="2:3" ht="12.75" customHeight="1" x14ac:dyDescent="0.2">
      <c r="B329" s="96"/>
      <c r="C329" s="2"/>
    </row>
    <row r="330" spans="2:3" ht="12.75" customHeight="1" x14ac:dyDescent="0.2">
      <c r="B330" s="96"/>
      <c r="C330" s="2"/>
    </row>
    <row r="331" spans="2:3" ht="12.75" customHeight="1" x14ac:dyDescent="0.2">
      <c r="B331" s="96"/>
      <c r="C331" s="2"/>
    </row>
    <row r="332" spans="2:3" ht="12.75" customHeight="1" x14ac:dyDescent="0.2">
      <c r="B332" s="96"/>
      <c r="C332" s="2"/>
    </row>
    <row r="333" spans="2:3" ht="12.75" customHeight="1" x14ac:dyDescent="0.2">
      <c r="B333" s="96"/>
      <c r="C333" s="2"/>
    </row>
    <row r="334" spans="2:3" ht="12.75" customHeight="1" x14ac:dyDescent="0.2">
      <c r="B334" s="96"/>
      <c r="C334" s="2"/>
    </row>
    <row r="335" spans="2:3" ht="12.75" customHeight="1" x14ac:dyDescent="0.2">
      <c r="B335" s="96"/>
      <c r="C335" s="2"/>
    </row>
    <row r="336" spans="2:3" ht="12.75" customHeight="1" x14ac:dyDescent="0.2">
      <c r="B336" s="96"/>
      <c r="C336" s="2"/>
    </row>
    <row r="337" spans="2:3" ht="12.75" customHeight="1" x14ac:dyDescent="0.2">
      <c r="B337" s="96"/>
      <c r="C337" s="2"/>
    </row>
    <row r="338" spans="2:3" ht="12.75" customHeight="1" x14ac:dyDescent="0.2">
      <c r="B338" s="96"/>
      <c r="C338" s="2"/>
    </row>
    <row r="339" spans="2:3" ht="12.75" customHeight="1" x14ac:dyDescent="0.2">
      <c r="B339" s="96"/>
      <c r="C339" s="2"/>
    </row>
    <row r="340" spans="2:3" ht="12.75" customHeight="1" x14ac:dyDescent="0.2">
      <c r="B340" s="96"/>
      <c r="C340" s="2"/>
    </row>
    <row r="341" spans="2:3" ht="12.75" customHeight="1" x14ac:dyDescent="0.2">
      <c r="B341" s="96"/>
      <c r="C341" s="2"/>
    </row>
    <row r="342" spans="2:3" ht="12.75" customHeight="1" x14ac:dyDescent="0.2">
      <c r="B342" s="96"/>
      <c r="C342" s="2"/>
    </row>
    <row r="343" spans="2:3" ht="12.75" customHeight="1" x14ac:dyDescent="0.2">
      <c r="B343" s="96"/>
      <c r="C343" s="2"/>
    </row>
    <row r="344" spans="2:3" ht="12.75" customHeight="1" x14ac:dyDescent="0.2">
      <c r="B344" s="96"/>
      <c r="C344" s="2"/>
    </row>
    <row r="345" spans="2:3" ht="12.75" customHeight="1" x14ac:dyDescent="0.2">
      <c r="B345" s="96"/>
      <c r="C345" s="2"/>
    </row>
    <row r="346" spans="2:3" ht="12.75" customHeight="1" x14ac:dyDescent="0.2">
      <c r="B346" s="96"/>
      <c r="C346" s="2"/>
    </row>
    <row r="347" spans="2:3" ht="12.75" customHeight="1" x14ac:dyDescent="0.2">
      <c r="B347" s="96"/>
      <c r="C347" s="2"/>
    </row>
    <row r="348" spans="2:3" ht="12.75" customHeight="1" x14ac:dyDescent="0.2">
      <c r="B348" s="96"/>
      <c r="C348" s="2"/>
    </row>
    <row r="349" spans="2:3" ht="12.75" customHeight="1" x14ac:dyDescent="0.2">
      <c r="B349" s="96"/>
      <c r="C349" s="2"/>
    </row>
    <row r="350" spans="2:3" ht="12.75" customHeight="1" x14ac:dyDescent="0.2">
      <c r="B350" s="96"/>
      <c r="C350" s="2"/>
    </row>
    <row r="351" spans="2:3" ht="12.75" customHeight="1" x14ac:dyDescent="0.2">
      <c r="B351" s="96"/>
      <c r="C351" s="2"/>
    </row>
    <row r="352" spans="2:3" ht="12.75" customHeight="1" x14ac:dyDescent="0.2">
      <c r="B352" s="96"/>
      <c r="C352" s="2"/>
    </row>
    <row r="353" spans="2:3" ht="12.75" customHeight="1" x14ac:dyDescent="0.2">
      <c r="B353" s="96"/>
      <c r="C353" s="2"/>
    </row>
    <row r="354" spans="2:3" ht="12.75" customHeight="1" x14ac:dyDescent="0.2">
      <c r="B354" s="96"/>
      <c r="C354" s="2"/>
    </row>
    <row r="355" spans="2:3" ht="12.75" customHeight="1" x14ac:dyDescent="0.2">
      <c r="B355" s="96"/>
      <c r="C355" s="2"/>
    </row>
    <row r="356" spans="2:3" ht="12.75" customHeight="1" x14ac:dyDescent="0.2">
      <c r="B356" s="96"/>
      <c r="C356" s="2"/>
    </row>
    <row r="357" spans="2:3" ht="12.75" customHeight="1" x14ac:dyDescent="0.2">
      <c r="B357" s="96"/>
      <c r="C357" s="2"/>
    </row>
    <row r="358" spans="2:3" ht="12.75" customHeight="1" x14ac:dyDescent="0.2">
      <c r="B358" s="96"/>
      <c r="C358" s="2"/>
    </row>
    <row r="359" spans="2:3" ht="12.75" customHeight="1" x14ac:dyDescent="0.2">
      <c r="B359" s="96"/>
      <c r="C359" s="2"/>
    </row>
    <row r="360" spans="2:3" ht="12.75" customHeight="1" x14ac:dyDescent="0.2">
      <c r="B360" s="96"/>
      <c r="C360" s="2"/>
    </row>
    <row r="361" spans="2:3" ht="12.75" customHeight="1" x14ac:dyDescent="0.2">
      <c r="B361" s="96"/>
      <c r="C361" s="2"/>
    </row>
    <row r="362" spans="2:3" ht="12.75" customHeight="1" x14ac:dyDescent="0.2">
      <c r="B362" s="96"/>
      <c r="C362" s="2"/>
    </row>
    <row r="363" spans="2:3" ht="12.75" customHeight="1" x14ac:dyDescent="0.2">
      <c r="B363" s="96"/>
      <c r="C363" s="2"/>
    </row>
    <row r="364" spans="2:3" ht="12.75" customHeight="1" x14ac:dyDescent="0.2">
      <c r="B364" s="96"/>
      <c r="C364" s="2"/>
    </row>
    <row r="365" spans="2:3" ht="12.75" customHeight="1" x14ac:dyDescent="0.2">
      <c r="B365" s="96"/>
      <c r="C365" s="2"/>
    </row>
    <row r="366" spans="2:3" ht="12.75" customHeight="1" x14ac:dyDescent="0.2">
      <c r="B366" s="96"/>
      <c r="C366" s="2"/>
    </row>
    <row r="367" spans="2:3" ht="12.75" customHeight="1" x14ac:dyDescent="0.2">
      <c r="B367" s="96"/>
      <c r="C367" s="2"/>
    </row>
    <row r="368" spans="2:3" ht="12.75" customHeight="1" x14ac:dyDescent="0.2">
      <c r="B368" s="96"/>
      <c r="C368" s="2"/>
    </row>
    <row r="369" spans="2:3" ht="12.75" customHeight="1" x14ac:dyDescent="0.2">
      <c r="B369" s="96"/>
      <c r="C369" s="2"/>
    </row>
    <row r="370" spans="2:3" ht="12.75" customHeight="1" x14ac:dyDescent="0.2">
      <c r="B370" s="96"/>
      <c r="C370" s="2"/>
    </row>
    <row r="371" spans="2:3" ht="12.75" customHeight="1" x14ac:dyDescent="0.2">
      <c r="B371" s="96"/>
      <c r="C371" s="2"/>
    </row>
    <row r="372" spans="2:3" ht="12.75" customHeight="1" x14ac:dyDescent="0.2">
      <c r="B372" s="96"/>
      <c r="C372" s="2"/>
    </row>
    <row r="373" spans="2:3" ht="12.75" customHeight="1" x14ac:dyDescent="0.2">
      <c r="B373" s="96"/>
      <c r="C373" s="2"/>
    </row>
    <row r="374" spans="2:3" ht="12.75" customHeight="1" x14ac:dyDescent="0.2">
      <c r="B374" s="96"/>
      <c r="C374" s="2"/>
    </row>
    <row r="375" spans="2:3" ht="12.75" customHeight="1" x14ac:dyDescent="0.2">
      <c r="B375" s="96"/>
      <c r="C375" s="2"/>
    </row>
    <row r="376" spans="2:3" ht="12.75" customHeight="1" x14ac:dyDescent="0.2">
      <c r="B376" s="96"/>
      <c r="C376" s="2"/>
    </row>
    <row r="377" spans="2:3" ht="12.75" customHeight="1" x14ac:dyDescent="0.2">
      <c r="B377" s="96"/>
      <c r="C377" s="2"/>
    </row>
    <row r="378" spans="2:3" ht="12.75" customHeight="1" x14ac:dyDescent="0.2">
      <c r="B378" s="96"/>
      <c r="C378" s="2"/>
    </row>
    <row r="379" spans="2:3" ht="12.75" customHeight="1" x14ac:dyDescent="0.2">
      <c r="B379" s="96"/>
      <c r="C379" s="2"/>
    </row>
    <row r="380" spans="2:3" ht="12.75" customHeight="1" x14ac:dyDescent="0.2">
      <c r="B380" s="96"/>
      <c r="C380" s="2"/>
    </row>
    <row r="381" spans="2:3" ht="12.75" customHeight="1" x14ac:dyDescent="0.2">
      <c r="B381" s="96"/>
      <c r="C381" s="2"/>
    </row>
    <row r="382" spans="2:3" ht="12.75" customHeight="1" x14ac:dyDescent="0.2">
      <c r="B382" s="96"/>
      <c r="C382" s="2"/>
    </row>
    <row r="383" spans="2:3" ht="12.75" customHeight="1" x14ac:dyDescent="0.2">
      <c r="B383" s="96"/>
      <c r="C383" s="2"/>
    </row>
    <row r="384" spans="2:3" ht="12.75" customHeight="1" x14ac:dyDescent="0.2">
      <c r="B384" s="96"/>
      <c r="C384" s="2"/>
    </row>
    <row r="385" spans="2:3" ht="12.75" customHeight="1" x14ac:dyDescent="0.2">
      <c r="B385" s="96"/>
      <c r="C385" s="2"/>
    </row>
    <row r="386" spans="2:3" ht="12.75" customHeight="1" x14ac:dyDescent="0.2">
      <c r="B386" s="96"/>
      <c r="C386" s="2"/>
    </row>
    <row r="387" spans="2:3" ht="12.75" customHeight="1" x14ac:dyDescent="0.2">
      <c r="B387" s="96"/>
      <c r="C387" s="2"/>
    </row>
    <row r="388" spans="2:3" ht="12.75" customHeight="1" x14ac:dyDescent="0.2">
      <c r="B388" s="96"/>
      <c r="C388" s="2"/>
    </row>
    <row r="389" spans="2:3" ht="12.75" customHeight="1" x14ac:dyDescent="0.2">
      <c r="B389" s="96"/>
      <c r="C389" s="2"/>
    </row>
    <row r="390" spans="2:3" ht="12.75" customHeight="1" x14ac:dyDescent="0.2">
      <c r="B390" s="96"/>
      <c r="C390" s="2"/>
    </row>
    <row r="391" spans="2:3" ht="12.75" customHeight="1" x14ac:dyDescent="0.2">
      <c r="B391" s="96"/>
      <c r="C391" s="2"/>
    </row>
    <row r="392" spans="2:3" ht="12.75" customHeight="1" x14ac:dyDescent="0.2">
      <c r="B392" s="96"/>
      <c r="C392" s="2"/>
    </row>
    <row r="393" spans="2:3" ht="12.75" customHeight="1" x14ac:dyDescent="0.2">
      <c r="B393" s="96"/>
      <c r="C393" s="2"/>
    </row>
    <row r="394" spans="2:3" ht="12.75" customHeight="1" x14ac:dyDescent="0.2">
      <c r="B394" s="96"/>
      <c r="C394" s="2"/>
    </row>
    <row r="395" spans="2:3" ht="12.75" customHeight="1" x14ac:dyDescent="0.2">
      <c r="B395" s="96"/>
      <c r="C395" s="2"/>
    </row>
    <row r="396" spans="2:3" ht="12.75" customHeight="1" x14ac:dyDescent="0.2">
      <c r="B396" s="96"/>
      <c r="C396" s="2"/>
    </row>
    <row r="397" spans="2:3" ht="12.75" customHeight="1" x14ac:dyDescent="0.2">
      <c r="B397" s="96"/>
      <c r="C397" s="2"/>
    </row>
    <row r="398" spans="2:3" ht="12.75" customHeight="1" x14ac:dyDescent="0.2">
      <c r="B398" s="96"/>
      <c r="C398" s="2"/>
    </row>
    <row r="399" spans="2:3" ht="12.75" customHeight="1" x14ac:dyDescent="0.2">
      <c r="B399" s="96"/>
      <c r="C399" s="2"/>
    </row>
    <row r="400" spans="2:3" ht="12.75" customHeight="1" x14ac:dyDescent="0.2">
      <c r="B400" s="96"/>
      <c r="C400" s="2"/>
    </row>
    <row r="401" spans="2:3" ht="12.75" customHeight="1" x14ac:dyDescent="0.2">
      <c r="B401" s="96"/>
      <c r="C401" s="2"/>
    </row>
    <row r="402" spans="2:3" ht="12.75" customHeight="1" x14ac:dyDescent="0.2">
      <c r="B402" s="96"/>
      <c r="C402" s="2"/>
    </row>
    <row r="403" spans="2:3" ht="12.75" customHeight="1" x14ac:dyDescent="0.2">
      <c r="B403" s="96"/>
      <c r="C403" s="2"/>
    </row>
    <row r="404" spans="2:3" ht="12.75" customHeight="1" x14ac:dyDescent="0.2">
      <c r="B404" s="96"/>
      <c r="C404" s="2"/>
    </row>
    <row r="405" spans="2:3" ht="12.75" customHeight="1" x14ac:dyDescent="0.2">
      <c r="B405" s="96"/>
      <c r="C405" s="2"/>
    </row>
    <row r="406" spans="2:3" ht="12.75" customHeight="1" x14ac:dyDescent="0.2">
      <c r="B406" s="96"/>
      <c r="C406" s="2"/>
    </row>
    <row r="407" spans="2:3" ht="12.75" customHeight="1" x14ac:dyDescent="0.2">
      <c r="B407" s="96"/>
      <c r="C407" s="2"/>
    </row>
    <row r="408" spans="2:3" ht="12.75" customHeight="1" x14ac:dyDescent="0.2">
      <c r="B408" s="96"/>
      <c r="C408" s="2"/>
    </row>
    <row r="409" spans="2:3" ht="12.75" customHeight="1" x14ac:dyDescent="0.2">
      <c r="B409" s="96"/>
      <c r="C409" s="2"/>
    </row>
    <row r="410" spans="2:3" ht="12.75" customHeight="1" x14ac:dyDescent="0.2">
      <c r="B410" s="96"/>
      <c r="C410" s="2"/>
    </row>
    <row r="411" spans="2:3" ht="12.75" customHeight="1" x14ac:dyDescent="0.2">
      <c r="B411" s="96"/>
      <c r="C411" s="2"/>
    </row>
    <row r="412" spans="2:3" ht="12.75" customHeight="1" x14ac:dyDescent="0.2">
      <c r="B412" s="96"/>
      <c r="C412" s="2"/>
    </row>
    <row r="413" spans="2:3" ht="12.75" customHeight="1" x14ac:dyDescent="0.2">
      <c r="B413" s="96"/>
      <c r="C413" s="2"/>
    </row>
    <row r="414" spans="2:3" ht="12.75" customHeight="1" x14ac:dyDescent="0.2">
      <c r="B414" s="96"/>
      <c r="C414" s="2"/>
    </row>
    <row r="415" spans="2:3" ht="12.75" customHeight="1" x14ac:dyDescent="0.2">
      <c r="B415" s="96"/>
      <c r="C415" s="2"/>
    </row>
    <row r="416" spans="2:3" ht="12.75" customHeight="1" x14ac:dyDescent="0.2">
      <c r="B416" s="96"/>
      <c r="C416" s="2"/>
    </row>
    <row r="417" spans="2:3" ht="12.75" customHeight="1" x14ac:dyDescent="0.2">
      <c r="B417" s="96"/>
      <c r="C417" s="2"/>
    </row>
    <row r="418" spans="2:3" ht="12.75" customHeight="1" x14ac:dyDescent="0.2">
      <c r="B418" s="96"/>
      <c r="C418" s="2"/>
    </row>
    <row r="419" spans="2:3" ht="12.75" customHeight="1" x14ac:dyDescent="0.2">
      <c r="B419" s="96"/>
      <c r="C419" s="2"/>
    </row>
    <row r="420" spans="2:3" ht="12.75" customHeight="1" x14ac:dyDescent="0.2">
      <c r="B420" s="96"/>
      <c r="C420" s="2"/>
    </row>
    <row r="421" spans="2:3" ht="12.75" customHeight="1" x14ac:dyDescent="0.2">
      <c r="B421" s="96"/>
      <c r="C421" s="2"/>
    </row>
    <row r="422" spans="2:3" ht="12.75" customHeight="1" x14ac:dyDescent="0.2">
      <c r="B422" s="96"/>
      <c r="C422" s="2"/>
    </row>
    <row r="423" spans="2:3" ht="12.75" customHeight="1" x14ac:dyDescent="0.2">
      <c r="B423" s="96"/>
      <c r="C423" s="2"/>
    </row>
    <row r="424" spans="2:3" ht="12.75" customHeight="1" x14ac:dyDescent="0.2">
      <c r="B424" s="96"/>
      <c r="C424" s="2"/>
    </row>
    <row r="425" spans="2:3" ht="12.75" customHeight="1" x14ac:dyDescent="0.2">
      <c r="B425" s="96"/>
      <c r="C425" s="2"/>
    </row>
    <row r="426" spans="2:3" ht="12.75" customHeight="1" x14ac:dyDescent="0.2">
      <c r="B426" s="96"/>
      <c r="C426" s="2"/>
    </row>
    <row r="427" spans="2:3" ht="12.75" customHeight="1" x14ac:dyDescent="0.2">
      <c r="B427" s="96"/>
      <c r="C427" s="2"/>
    </row>
    <row r="428" spans="2:3" ht="12.75" customHeight="1" x14ac:dyDescent="0.2">
      <c r="B428" s="96"/>
      <c r="C428" s="2"/>
    </row>
    <row r="429" spans="2:3" ht="12.75" customHeight="1" x14ac:dyDescent="0.2">
      <c r="B429" s="96"/>
      <c r="C429" s="2"/>
    </row>
    <row r="430" spans="2:3" ht="12.75" customHeight="1" x14ac:dyDescent="0.2">
      <c r="B430" s="96"/>
      <c r="C430" s="2"/>
    </row>
    <row r="431" spans="2:3" ht="12.75" customHeight="1" x14ac:dyDescent="0.2">
      <c r="B431" s="96"/>
      <c r="C431" s="2"/>
    </row>
    <row r="432" spans="2:3" ht="12.75" customHeight="1" x14ac:dyDescent="0.2">
      <c r="B432" s="96"/>
      <c r="C432" s="2"/>
    </row>
    <row r="433" spans="2:3" ht="12.75" customHeight="1" x14ac:dyDescent="0.2">
      <c r="B433" s="96"/>
      <c r="C433" s="2"/>
    </row>
    <row r="434" spans="2:3" ht="12.75" customHeight="1" x14ac:dyDescent="0.2">
      <c r="B434" s="96"/>
      <c r="C434" s="2"/>
    </row>
    <row r="435" spans="2:3" ht="12.75" customHeight="1" x14ac:dyDescent="0.2">
      <c r="B435" s="96"/>
      <c r="C435" s="2"/>
    </row>
    <row r="436" spans="2:3" ht="12.75" customHeight="1" x14ac:dyDescent="0.2">
      <c r="B436" s="96"/>
      <c r="C436" s="2"/>
    </row>
    <row r="437" spans="2:3" ht="12.75" customHeight="1" x14ac:dyDescent="0.2">
      <c r="B437" s="96"/>
      <c r="C437" s="2"/>
    </row>
    <row r="438" spans="2:3" ht="12.75" customHeight="1" x14ac:dyDescent="0.2">
      <c r="B438" s="96"/>
      <c r="C438" s="2"/>
    </row>
    <row r="439" spans="2:3" ht="12.75" customHeight="1" x14ac:dyDescent="0.2">
      <c r="B439" s="96"/>
      <c r="C439" s="2"/>
    </row>
    <row r="440" spans="2:3" ht="12.75" customHeight="1" x14ac:dyDescent="0.2">
      <c r="B440" s="96"/>
      <c r="C440" s="2"/>
    </row>
    <row r="441" spans="2:3" ht="12.75" customHeight="1" x14ac:dyDescent="0.2">
      <c r="B441" s="96"/>
      <c r="C441" s="2"/>
    </row>
    <row r="442" spans="2:3" ht="12.75" customHeight="1" x14ac:dyDescent="0.2">
      <c r="B442" s="96"/>
      <c r="C442" s="2"/>
    </row>
    <row r="443" spans="2:3" ht="12.75" customHeight="1" x14ac:dyDescent="0.2">
      <c r="B443" s="96"/>
      <c r="C443" s="2"/>
    </row>
    <row r="444" spans="2:3" ht="12.75" customHeight="1" x14ac:dyDescent="0.2">
      <c r="B444" s="96"/>
      <c r="C444" s="2"/>
    </row>
    <row r="445" spans="2:3" ht="12.75" customHeight="1" x14ac:dyDescent="0.2">
      <c r="B445" s="96"/>
      <c r="C445" s="2"/>
    </row>
    <row r="446" spans="2:3" ht="12.75" customHeight="1" x14ac:dyDescent="0.2">
      <c r="B446" s="96"/>
      <c r="C446" s="2"/>
    </row>
    <row r="447" spans="2:3" ht="12.75" customHeight="1" x14ac:dyDescent="0.2">
      <c r="B447" s="96"/>
      <c r="C447" s="2"/>
    </row>
    <row r="448" spans="2:3" ht="12.75" customHeight="1" x14ac:dyDescent="0.2">
      <c r="B448" s="96"/>
      <c r="C448" s="2"/>
    </row>
    <row r="449" spans="2:3" ht="12.75" customHeight="1" x14ac:dyDescent="0.2">
      <c r="B449" s="96"/>
      <c r="C449" s="2"/>
    </row>
    <row r="450" spans="2:3" ht="12.75" customHeight="1" x14ac:dyDescent="0.2">
      <c r="B450" s="96"/>
      <c r="C450" s="2"/>
    </row>
    <row r="451" spans="2:3" ht="12.75" customHeight="1" x14ac:dyDescent="0.2">
      <c r="B451" s="96"/>
      <c r="C451" s="2"/>
    </row>
    <row r="452" spans="2:3" ht="12.75" customHeight="1" x14ac:dyDescent="0.2">
      <c r="B452" s="96"/>
      <c r="C452" s="2"/>
    </row>
    <row r="453" spans="2:3" ht="12.75" customHeight="1" x14ac:dyDescent="0.2">
      <c r="B453" s="96"/>
      <c r="C453" s="2"/>
    </row>
    <row r="454" spans="2:3" ht="12.75" customHeight="1" x14ac:dyDescent="0.2">
      <c r="B454" s="96"/>
      <c r="C454" s="2"/>
    </row>
    <row r="455" spans="2:3" ht="12.75" customHeight="1" x14ac:dyDescent="0.2">
      <c r="B455" s="96"/>
      <c r="C455" s="2"/>
    </row>
    <row r="456" spans="2:3" ht="12.75" customHeight="1" x14ac:dyDescent="0.2">
      <c r="B456" s="96"/>
      <c r="C456" s="2"/>
    </row>
    <row r="457" spans="2:3" ht="12.75" customHeight="1" x14ac:dyDescent="0.2">
      <c r="B457" s="96"/>
      <c r="C457" s="2"/>
    </row>
    <row r="458" spans="2:3" ht="12.75" customHeight="1" x14ac:dyDescent="0.2">
      <c r="B458" s="96"/>
      <c r="C458" s="2"/>
    </row>
    <row r="459" spans="2:3" ht="12.75" customHeight="1" x14ac:dyDescent="0.2">
      <c r="B459" s="96"/>
      <c r="C459" s="2"/>
    </row>
    <row r="460" spans="2:3" ht="12.75" customHeight="1" x14ac:dyDescent="0.2">
      <c r="B460" s="96"/>
      <c r="C460" s="2"/>
    </row>
    <row r="461" spans="2:3" ht="12.75" customHeight="1" x14ac:dyDescent="0.2">
      <c r="B461" s="96"/>
      <c r="C461" s="2"/>
    </row>
    <row r="462" spans="2:3" ht="12.75" customHeight="1" x14ac:dyDescent="0.2">
      <c r="B462" s="96"/>
      <c r="C462" s="2"/>
    </row>
    <row r="463" spans="2:3" ht="12.75" customHeight="1" x14ac:dyDescent="0.2">
      <c r="B463" s="96"/>
      <c r="C463" s="2"/>
    </row>
    <row r="464" spans="2:3" ht="12.75" customHeight="1" x14ac:dyDescent="0.2">
      <c r="B464" s="96"/>
      <c r="C464" s="2"/>
    </row>
    <row r="465" spans="2:3" ht="12.75" customHeight="1" x14ac:dyDescent="0.2">
      <c r="B465" s="96"/>
      <c r="C465" s="2"/>
    </row>
    <row r="466" spans="2:3" ht="12.75" customHeight="1" x14ac:dyDescent="0.2">
      <c r="B466" s="96"/>
      <c r="C466" s="2"/>
    </row>
    <row r="467" spans="2:3" ht="12.75" customHeight="1" x14ac:dyDescent="0.2">
      <c r="B467" s="96"/>
      <c r="C467" s="2"/>
    </row>
    <row r="468" spans="2:3" ht="12.75" customHeight="1" x14ac:dyDescent="0.2">
      <c r="B468" s="96"/>
      <c r="C468" s="2"/>
    </row>
    <row r="469" spans="2:3" ht="12.75" customHeight="1" x14ac:dyDescent="0.2">
      <c r="B469" s="96"/>
      <c r="C469" s="2"/>
    </row>
    <row r="470" spans="2:3" ht="12.75" customHeight="1" x14ac:dyDescent="0.2">
      <c r="B470" s="96"/>
      <c r="C470" s="2"/>
    </row>
    <row r="471" spans="2:3" ht="12.75" customHeight="1" x14ac:dyDescent="0.2">
      <c r="B471" s="96"/>
      <c r="C471" s="2"/>
    </row>
    <row r="472" spans="2:3" ht="12.75" customHeight="1" x14ac:dyDescent="0.2">
      <c r="B472" s="96"/>
      <c r="C472" s="2"/>
    </row>
    <row r="473" spans="2:3" ht="12.75" customHeight="1" x14ac:dyDescent="0.2">
      <c r="B473" s="96"/>
      <c r="C473" s="2"/>
    </row>
    <row r="474" spans="2:3" ht="12.75" customHeight="1" x14ac:dyDescent="0.2">
      <c r="B474" s="96"/>
      <c r="C474" s="2"/>
    </row>
    <row r="475" spans="2:3" ht="12.75" customHeight="1" x14ac:dyDescent="0.2">
      <c r="B475" s="96"/>
      <c r="C475" s="2"/>
    </row>
    <row r="476" spans="2:3" ht="12.75" customHeight="1" x14ac:dyDescent="0.2">
      <c r="B476" s="96"/>
      <c r="C476" s="2"/>
    </row>
    <row r="477" spans="2:3" ht="12.75" customHeight="1" x14ac:dyDescent="0.2">
      <c r="B477" s="96"/>
      <c r="C477" s="2"/>
    </row>
    <row r="478" spans="2:3" ht="12.75" customHeight="1" x14ac:dyDescent="0.2">
      <c r="B478" s="96"/>
      <c r="C478" s="2"/>
    </row>
    <row r="479" spans="2:3" ht="12.75" customHeight="1" x14ac:dyDescent="0.2">
      <c r="B479" s="96"/>
      <c r="C479" s="2"/>
    </row>
    <row r="480" spans="2:3" ht="12.75" customHeight="1" x14ac:dyDescent="0.2">
      <c r="B480" s="96"/>
      <c r="C480" s="2"/>
    </row>
    <row r="481" spans="2:3" ht="12.75" customHeight="1" x14ac:dyDescent="0.2">
      <c r="B481" s="96"/>
      <c r="C481" s="2"/>
    </row>
    <row r="482" spans="2:3" ht="12.75" customHeight="1" x14ac:dyDescent="0.2">
      <c r="B482" s="96"/>
      <c r="C482" s="2"/>
    </row>
    <row r="483" spans="2:3" ht="12.75" customHeight="1" x14ac:dyDescent="0.2">
      <c r="B483" s="96"/>
      <c r="C483" s="2"/>
    </row>
    <row r="484" spans="2:3" ht="12.75" customHeight="1" x14ac:dyDescent="0.2">
      <c r="B484" s="96"/>
      <c r="C484" s="2"/>
    </row>
    <row r="485" spans="2:3" ht="12.75" customHeight="1" x14ac:dyDescent="0.2">
      <c r="B485" s="96"/>
      <c r="C485" s="2"/>
    </row>
    <row r="486" spans="2:3" ht="12.75" customHeight="1" x14ac:dyDescent="0.2">
      <c r="B486" s="96"/>
      <c r="C486" s="2"/>
    </row>
    <row r="487" spans="2:3" ht="12.75" customHeight="1" x14ac:dyDescent="0.2">
      <c r="B487" s="96"/>
      <c r="C487" s="2"/>
    </row>
    <row r="488" spans="2:3" ht="12.75" customHeight="1" x14ac:dyDescent="0.2">
      <c r="B488" s="96"/>
      <c r="C488" s="2"/>
    </row>
    <row r="489" spans="2:3" ht="12.75" customHeight="1" x14ac:dyDescent="0.2">
      <c r="B489" s="96"/>
      <c r="C489" s="2"/>
    </row>
    <row r="490" spans="2:3" ht="12.75" customHeight="1" x14ac:dyDescent="0.2">
      <c r="B490" s="96"/>
      <c r="C490" s="2"/>
    </row>
    <row r="491" spans="2:3" ht="12.75" customHeight="1" x14ac:dyDescent="0.2">
      <c r="B491" s="96"/>
      <c r="C491" s="2"/>
    </row>
    <row r="492" spans="2:3" ht="12.75" customHeight="1" x14ac:dyDescent="0.2">
      <c r="B492" s="96"/>
      <c r="C492" s="2"/>
    </row>
    <row r="493" spans="2:3" ht="12.75" customHeight="1" x14ac:dyDescent="0.2">
      <c r="B493" s="96"/>
      <c r="C493" s="2"/>
    </row>
    <row r="494" spans="2:3" ht="12.75" customHeight="1" x14ac:dyDescent="0.2">
      <c r="B494" s="96"/>
      <c r="C494" s="2"/>
    </row>
    <row r="495" spans="2:3" ht="12.75" customHeight="1" x14ac:dyDescent="0.2">
      <c r="B495" s="96"/>
      <c r="C495" s="2"/>
    </row>
    <row r="496" spans="2:3" ht="12.75" customHeight="1" x14ac:dyDescent="0.2">
      <c r="B496" s="96"/>
      <c r="C496" s="2"/>
    </row>
    <row r="497" spans="2:3" ht="12.75" customHeight="1" x14ac:dyDescent="0.2">
      <c r="B497" s="96"/>
      <c r="C497" s="2"/>
    </row>
    <row r="498" spans="2:3" ht="12.75" customHeight="1" x14ac:dyDescent="0.2">
      <c r="B498" s="96"/>
      <c r="C498" s="2"/>
    </row>
    <row r="499" spans="2:3" ht="12.75" customHeight="1" x14ac:dyDescent="0.2">
      <c r="B499" s="96"/>
      <c r="C499" s="2"/>
    </row>
    <row r="500" spans="2:3" ht="12.75" customHeight="1" x14ac:dyDescent="0.2">
      <c r="B500" s="96"/>
      <c r="C500" s="2"/>
    </row>
    <row r="501" spans="2:3" ht="12.75" customHeight="1" x14ac:dyDescent="0.2">
      <c r="B501" s="96"/>
      <c r="C501" s="2"/>
    </row>
    <row r="502" spans="2:3" ht="12.75" customHeight="1" x14ac:dyDescent="0.2">
      <c r="B502" s="96"/>
      <c r="C502" s="2"/>
    </row>
    <row r="503" spans="2:3" ht="12.75" customHeight="1" x14ac:dyDescent="0.2">
      <c r="B503" s="96"/>
      <c r="C503" s="2"/>
    </row>
    <row r="504" spans="2:3" ht="12.75" customHeight="1" x14ac:dyDescent="0.2">
      <c r="B504" s="96"/>
      <c r="C504" s="2"/>
    </row>
    <row r="505" spans="2:3" ht="12.75" customHeight="1" x14ac:dyDescent="0.2">
      <c r="B505" s="96"/>
      <c r="C505" s="2"/>
    </row>
    <row r="506" spans="2:3" ht="12.75" customHeight="1" x14ac:dyDescent="0.2">
      <c r="B506" s="96"/>
      <c r="C506" s="2"/>
    </row>
    <row r="507" spans="2:3" ht="12.75" customHeight="1" x14ac:dyDescent="0.2">
      <c r="B507" s="96"/>
      <c r="C507" s="2"/>
    </row>
    <row r="508" spans="2:3" ht="12.75" customHeight="1" x14ac:dyDescent="0.2">
      <c r="B508" s="96"/>
      <c r="C508" s="2"/>
    </row>
    <row r="509" spans="2:3" ht="12.75" customHeight="1" x14ac:dyDescent="0.2">
      <c r="B509" s="96"/>
      <c r="C509" s="2"/>
    </row>
    <row r="510" spans="2:3" ht="12.75" customHeight="1" x14ac:dyDescent="0.2">
      <c r="B510" s="96"/>
      <c r="C510" s="2"/>
    </row>
    <row r="511" spans="2:3" ht="12.75" customHeight="1" x14ac:dyDescent="0.2">
      <c r="B511" s="96"/>
      <c r="C511" s="2"/>
    </row>
    <row r="512" spans="2:3" ht="12.75" customHeight="1" x14ac:dyDescent="0.2">
      <c r="B512" s="96"/>
      <c r="C512" s="2"/>
    </row>
    <row r="513" spans="2:3" ht="12.75" customHeight="1" x14ac:dyDescent="0.2">
      <c r="B513" s="96"/>
      <c r="C513" s="2"/>
    </row>
    <row r="514" spans="2:3" ht="12.75" customHeight="1" x14ac:dyDescent="0.2">
      <c r="B514" s="96"/>
      <c r="C514" s="2"/>
    </row>
    <row r="515" spans="2:3" ht="12.75" customHeight="1" x14ac:dyDescent="0.2">
      <c r="B515" s="96"/>
      <c r="C515" s="2"/>
    </row>
    <row r="516" spans="2:3" ht="12.75" customHeight="1" x14ac:dyDescent="0.2">
      <c r="B516" s="96"/>
      <c r="C516" s="2"/>
    </row>
    <row r="517" spans="2:3" ht="12.75" customHeight="1" x14ac:dyDescent="0.2">
      <c r="B517" s="96"/>
      <c r="C517" s="2"/>
    </row>
    <row r="518" spans="2:3" ht="12.75" customHeight="1" x14ac:dyDescent="0.2">
      <c r="B518" s="96"/>
      <c r="C518" s="2"/>
    </row>
    <row r="519" spans="2:3" ht="12.75" customHeight="1" x14ac:dyDescent="0.2">
      <c r="B519" s="96"/>
      <c r="C519" s="2"/>
    </row>
    <row r="520" spans="2:3" ht="12.75" customHeight="1" x14ac:dyDescent="0.2">
      <c r="B520" s="96"/>
      <c r="C520" s="2"/>
    </row>
    <row r="521" spans="2:3" ht="12.75" customHeight="1" x14ac:dyDescent="0.2">
      <c r="B521" s="96"/>
      <c r="C521" s="2"/>
    </row>
    <row r="522" spans="2:3" ht="12.75" customHeight="1" x14ac:dyDescent="0.2">
      <c r="B522" s="96"/>
      <c r="C522" s="2"/>
    </row>
    <row r="523" spans="2:3" ht="12.75" customHeight="1" x14ac:dyDescent="0.2">
      <c r="B523" s="96"/>
      <c r="C523" s="2"/>
    </row>
    <row r="524" spans="2:3" ht="12.75" customHeight="1" x14ac:dyDescent="0.2">
      <c r="B524" s="96"/>
      <c r="C524" s="2"/>
    </row>
    <row r="525" spans="2:3" ht="12.75" customHeight="1" x14ac:dyDescent="0.2">
      <c r="B525" s="96"/>
      <c r="C525" s="2"/>
    </row>
    <row r="526" spans="2:3" ht="12.75" customHeight="1" x14ac:dyDescent="0.2">
      <c r="B526" s="96"/>
      <c r="C526" s="2"/>
    </row>
    <row r="527" spans="2:3" ht="12.75" customHeight="1" x14ac:dyDescent="0.2">
      <c r="B527" s="96"/>
      <c r="C527" s="2"/>
    </row>
    <row r="528" spans="2:3" ht="12.75" customHeight="1" x14ac:dyDescent="0.2">
      <c r="B528" s="96"/>
      <c r="C528" s="2"/>
    </row>
    <row r="529" spans="2:3" ht="12.75" customHeight="1" x14ac:dyDescent="0.2">
      <c r="B529" s="96"/>
      <c r="C529" s="2"/>
    </row>
    <row r="530" spans="2:3" ht="12.75" customHeight="1" x14ac:dyDescent="0.2">
      <c r="B530" s="96"/>
      <c r="C530" s="2"/>
    </row>
    <row r="531" spans="2:3" ht="12.75" customHeight="1" x14ac:dyDescent="0.2">
      <c r="B531" s="96"/>
      <c r="C531" s="2"/>
    </row>
    <row r="532" spans="2:3" ht="12.75" customHeight="1" x14ac:dyDescent="0.2">
      <c r="B532" s="96"/>
      <c r="C532" s="2"/>
    </row>
    <row r="533" spans="2:3" ht="12.75" customHeight="1" x14ac:dyDescent="0.2">
      <c r="B533" s="96"/>
      <c r="C533" s="2"/>
    </row>
    <row r="534" spans="2:3" ht="12.75" customHeight="1" x14ac:dyDescent="0.2">
      <c r="B534" s="96"/>
      <c r="C534" s="2"/>
    </row>
    <row r="535" spans="2:3" ht="12.75" customHeight="1" x14ac:dyDescent="0.2">
      <c r="B535" s="96"/>
      <c r="C535" s="2"/>
    </row>
    <row r="536" spans="2:3" ht="12.75" customHeight="1" x14ac:dyDescent="0.2">
      <c r="B536" s="96"/>
      <c r="C536" s="2"/>
    </row>
    <row r="537" spans="2:3" ht="12.75" customHeight="1" x14ac:dyDescent="0.2">
      <c r="B537" s="96"/>
      <c r="C537" s="2"/>
    </row>
    <row r="538" spans="2:3" ht="12.75" customHeight="1" x14ac:dyDescent="0.2">
      <c r="B538" s="96"/>
      <c r="C538" s="2"/>
    </row>
    <row r="539" spans="2:3" ht="12.75" customHeight="1" x14ac:dyDescent="0.2">
      <c r="B539" s="96"/>
      <c r="C539" s="2"/>
    </row>
    <row r="540" spans="2:3" ht="12.75" customHeight="1" x14ac:dyDescent="0.2">
      <c r="B540" s="96"/>
      <c r="C540" s="2"/>
    </row>
    <row r="541" spans="2:3" ht="12.75" customHeight="1" x14ac:dyDescent="0.2">
      <c r="B541" s="96"/>
      <c r="C541" s="2"/>
    </row>
    <row r="542" spans="2:3" ht="12.75" customHeight="1" x14ac:dyDescent="0.2">
      <c r="B542" s="96"/>
      <c r="C542" s="2"/>
    </row>
    <row r="543" spans="2:3" ht="12.75" customHeight="1" x14ac:dyDescent="0.2">
      <c r="B543" s="96"/>
      <c r="C543" s="2"/>
    </row>
    <row r="544" spans="2:3" ht="12.75" customHeight="1" x14ac:dyDescent="0.2">
      <c r="B544" s="96"/>
      <c r="C544" s="2"/>
    </row>
    <row r="545" spans="2:3" ht="12.75" customHeight="1" x14ac:dyDescent="0.2">
      <c r="B545" s="96"/>
      <c r="C545" s="2"/>
    </row>
    <row r="546" spans="2:3" ht="12.75" customHeight="1" x14ac:dyDescent="0.2">
      <c r="B546" s="96"/>
      <c r="C546" s="2"/>
    </row>
    <row r="547" spans="2:3" ht="12.75" customHeight="1" x14ac:dyDescent="0.2">
      <c r="B547" s="96"/>
      <c r="C547" s="2"/>
    </row>
    <row r="548" spans="2:3" ht="12.75" customHeight="1" x14ac:dyDescent="0.2">
      <c r="B548" s="96"/>
      <c r="C548" s="2"/>
    </row>
    <row r="549" spans="2:3" ht="12.75" customHeight="1" x14ac:dyDescent="0.2">
      <c r="B549" s="96"/>
      <c r="C549" s="2"/>
    </row>
    <row r="550" spans="2:3" ht="12.75" customHeight="1" x14ac:dyDescent="0.2">
      <c r="B550" s="96"/>
      <c r="C550" s="2"/>
    </row>
    <row r="551" spans="2:3" ht="12.75" customHeight="1" x14ac:dyDescent="0.2">
      <c r="B551" s="96"/>
      <c r="C551" s="2"/>
    </row>
    <row r="552" spans="2:3" ht="12.75" customHeight="1" x14ac:dyDescent="0.2">
      <c r="B552" s="96"/>
      <c r="C552" s="2"/>
    </row>
    <row r="553" spans="2:3" ht="12.75" customHeight="1" x14ac:dyDescent="0.2">
      <c r="B553" s="96"/>
      <c r="C553" s="2"/>
    </row>
    <row r="554" spans="2:3" ht="12.75" customHeight="1" x14ac:dyDescent="0.2">
      <c r="B554" s="96"/>
      <c r="C554" s="2"/>
    </row>
    <row r="555" spans="2:3" ht="12.75" customHeight="1" x14ac:dyDescent="0.2">
      <c r="B555" s="96"/>
      <c r="C555" s="2"/>
    </row>
    <row r="556" spans="2:3" ht="12.75" customHeight="1" x14ac:dyDescent="0.2">
      <c r="B556" s="96"/>
      <c r="C556" s="2"/>
    </row>
    <row r="557" spans="2:3" ht="12.75" customHeight="1" x14ac:dyDescent="0.2">
      <c r="B557" s="96"/>
      <c r="C557" s="2"/>
    </row>
    <row r="558" spans="2:3" ht="12.75" customHeight="1" x14ac:dyDescent="0.2">
      <c r="B558" s="96"/>
      <c r="C558" s="2"/>
    </row>
    <row r="559" spans="2:3" ht="12.75" customHeight="1" x14ac:dyDescent="0.2">
      <c r="B559" s="96"/>
      <c r="C559" s="2"/>
    </row>
    <row r="560" spans="2:3" ht="12.75" customHeight="1" x14ac:dyDescent="0.2">
      <c r="B560" s="96"/>
      <c r="C560" s="2"/>
    </row>
    <row r="561" spans="2:3" ht="12.75" customHeight="1" x14ac:dyDescent="0.2">
      <c r="B561" s="96"/>
      <c r="C561" s="2"/>
    </row>
    <row r="562" spans="2:3" ht="12.75" customHeight="1" x14ac:dyDescent="0.2">
      <c r="B562" s="96"/>
      <c r="C562" s="2"/>
    </row>
    <row r="563" spans="2:3" ht="12.75" customHeight="1" x14ac:dyDescent="0.2">
      <c r="B563" s="96"/>
      <c r="C563" s="2"/>
    </row>
    <row r="564" spans="2:3" ht="12.75" customHeight="1" x14ac:dyDescent="0.2">
      <c r="B564" s="96"/>
      <c r="C564" s="2"/>
    </row>
    <row r="565" spans="2:3" ht="12.75" customHeight="1" x14ac:dyDescent="0.2">
      <c r="B565" s="96"/>
      <c r="C565" s="2"/>
    </row>
    <row r="566" spans="2:3" ht="12.75" customHeight="1" x14ac:dyDescent="0.2">
      <c r="B566" s="96"/>
      <c r="C566" s="2"/>
    </row>
    <row r="567" spans="2:3" ht="12.75" customHeight="1" x14ac:dyDescent="0.2">
      <c r="B567" s="96"/>
      <c r="C567" s="2"/>
    </row>
    <row r="568" spans="2:3" ht="12.75" customHeight="1" x14ac:dyDescent="0.2">
      <c r="B568" s="96"/>
      <c r="C568" s="2"/>
    </row>
    <row r="569" spans="2:3" ht="12.75" customHeight="1" x14ac:dyDescent="0.2">
      <c r="B569" s="96"/>
      <c r="C569" s="2"/>
    </row>
    <row r="570" spans="2:3" ht="12.75" customHeight="1" x14ac:dyDescent="0.2">
      <c r="B570" s="96"/>
      <c r="C570" s="2"/>
    </row>
    <row r="571" spans="2:3" ht="12.75" customHeight="1" x14ac:dyDescent="0.2">
      <c r="B571" s="96"/>
      <c r="C571" s="2"/>
    </row>
    <row r="572" spans="2:3" ht="12.75" customHeight="1" x14ac:dyDescent="0.2">
      <c r="B572" s="96"/>
      <c r="C572" s="2"/>
    </row>
    <row r="573" spans="2:3" ht="12.75" customHeight="1" x14ac:dyDescent="0.2">
      <c r="B573" s="96"/>
      <c r="C573" s="2"/>
    </row>
    <row r="574" spans="2:3" ht="12.75" customHeight="1" x14ac:dyDescent="0.2">
      <c r="B574" s="96"/>
      <c r="C574" s="2"/>
    </row>
    <row r="575" spans="2:3" ht="12.75" customHeight="1" x14ac:dyDescent="0.2">
      <c r="B575" s="96"/>
      <c r="C575" s="2"/>
    </row>
    <row r="576" spans="2:3" ht="12.75" customHeight="1" x14ac:dyDescent="0.2">
      <c r="B576" s="96"/>
      <c r="C576" s="2"/>
    </row>
    <row r="577" spans="2:3" ht="12.75" customHeight="1" x14ac:dyDescent="0.2">
      <c r="B577" s="96"/>
      <c r="C577" s="2"/>
    </row>
    <row r="578" spans="2:3" ht="12.75" customHeight="1" x14ac:dyDescent="0.2">
      <c r="B578" s="96"/>
      <c r="C578" s="2"/>
    </row>
    <row r="579" spans="2:3" ht="12.75" customHeight="1" x14ac:dyDescent="0.2">
      <c r="B579" s="96"/>
      <c r="C579" s="2"/>
    </row>
    <row r="580" spans="2:3" ht="12.75" customHeight="1" x14ac:dyDescent="0.2">
      <c r="B580" s="96"/>
      <c r="C580" s="2"/>
    </row>
    <row r="581" spans="2:3" ht="12.75" customHeight="1" x14ac:dyDescent="0.2">
      <c r="B581" s="96"/>
      <c r="C581" s="2"/>
    </row>
    <row r="582" spans="2:3" ht="12.75" customHeight="1" x14ac:dyDescent="0.2">
      <c r="B582" s="96"/>
      <c r="C582" s="2"/>
    </row>
    <row r="583" spans="2:3" ht="12.75" customHeight="1" x14ac:dyDescent="0.2">
      <c r="B583" s="96"/>
      <c r="C583" s="2"/>
    </row>
    <row r="584" spans="2:3" ht="12.75" customHeight="1" x14ac:dyDescent="0.2">
      <c r="B584" s="96"/>
      <c r="C584" s="2"/>
    </row>
    <row r="585" spans="2:3" ht="12.75" customHeight="1" x14ac:dyDescent="0.2">
      <c r="B585" s="96"/>
      <c r="C585" s="2"/>
    </row>
    <row r="586" spans="2:3" ht="12.75" customHeight="1" x14ac:dyDescent="0.2">
      <c r="B586" s="96"/>
      <c r="C586" s="2"/>
    </row>
    <row r="587" spans="2:3" ht="12.75" customHeight="1" x14ac:dyDescent="0.2">
      <c r="B587" s="96"/>
      <c r="C587" s="2"/>
    </row>
    <row r="588" spans="2:3" ht="12.75" customHeight="1" x14ac:dyDescent="0.2">
      <c r="B588" s="96"/>
      <c r="C588" s="2"/>
    </row>
    <row r="589" spans="2:3" ht="12.75" customHeight="1" x14ac:dyDescent="0.2">
      <c r="B589" s="96"/>
      <c r="C589" s="2"/>
    </row>
    <row r="590" spans="2:3" ht="12.75" customHeight="1" x14ac:dyDescent="0.2">
      <c r="B590" s="96"/>
      <c r="C590" s="2"/>
    </row>
    <row r="591" spans="2:3" ht="12.75" customHeight="1" x14ac:dyDescent="0.2">
      <c r="B591" s="96"/>
      <c r="C591" s="2"/>
    </row>
    <row r="592" spans="2:3" ht="12.75" customHeight="1" x14ac:dyDescent="0.2">
      <c r="B592" s="96"/>
      <c r="C592" s="2"/>
    </row>
    <row r="593" spans="2:3" ht="12.75" customHeight="1" x14ac:dyDescent="0.2">
      <c r="B593" s="96"/>
      <c r="C593" s="2"/>
    </row>
    <row r="594" spans="2:3" ht="12.75" customHeight="1" x14ac:dyDescent="0.2">
      <c r="B594" s="96"/>
      <c r="C594" s="2"/>
    </row>
    <row r="595" spans="2:3" ht="12.75" customHeight="1" x14ac:dyDescent="0.2">
      <c r="B595" s="96"/>
      <c r="C595" s="2"/>
    </row>
    <row r="596" spans="2:3" ht="12.75" customHeight="1" x14ac:dyDescent="0.2">
      <c r="B596" s="96"/>
      <c r="C596" s="2"/>
    </row>
    <row r="597" spans="2:3" ht="12.75" customHeight="1" x14ac:dyDescent="0.2">
      <c r="B597" s="96"/>
      <c r="C597" s="2"/>
    </row>
    <row r="598" spans="2:3" ht="12.75" customHeight="1" x14ac:dyDescent="0.2">
      <c r="B598" s="96"/>
      <c r="C598" s="2"/>
    </row>
    <row r="599" spans="2:3" ht="12.75" customHeight="1" x14ac:dyDescent="0.2">
      <c r="B599" s="96"/>
      <c r="C599" s="2"/>
    </row>
    <row r="600" spans="2:3" ht="12.75" customHeight="1" x14ac:dyDescent="0.2">
      <c r="B600" s="96"/>
      <c r="C600" s="2"/>
    </row>
    <row r="601" spans="2:3" ht="12.75" customHeight="1" x14ac:dyDescent="0.2">
      <c r="B601" s="96"/>
      <c r="C601" s="2"/>
    </row>
    <row r="602" spans="2:3" ht="12.75" customHeight="1" x14ac:dyDescent="0.2">
      <c r="B602" s="96"/>
      <c r="C602" s="2"/>
    </row>
    <row r="603" spans="2:3" ht="12.75" customHeight="1" x14ac:dyDescent="0.2">
      <c r="B603" s="96"/>
      <c r="C603" s="2"/>
    </row>
    <row r="604" spans="2:3" ht="12.75" customHeight="1" x14ac:dyDescent="0.2">
      <c r="B604" s="96"/>
      <c r="C604" s="2"/>
    </row>
    <row r="605" spans="2:3" ht="12.75" customHeight="1" x14ac:dyDescent="0.2">
      <c r="B605" s="96"/>
      <c r="C605" s="2"/>
    </row>
    <row r="606" spans="2:3" ht="12.75" customHeight="1" x14ac:dyDescent="0.2">
      <c r="B606" s="96"/>
      <c r="C606" s="2"/>
    </row>
    <row r="607" spans="2:3" ht="12.75" customHeight="1" x14ac:dyDescent="0.2">
      <c r="B607" s="96"/>
      <c r="C607" s="2"/>
    </row>
    <row r="608" spans="2:3" ht="12.75" customHeight="1" x14ac:dyDescent="0.2">
      <c r="B608" s="96"/>
      <c r="C608" s="2"/>
    </row>
    <row r="609" spans="2:3" ht="12.75" customHeight="1" x14ac:dyDescent="0.2">
      <c r="B609" s="96"/>
      <c r="C609" s="2"/>
    </row>
    <row r="610" spans="2:3" ht="12.75" customHeight="1" x14ac:dyDescent="0.2">
      <c r="B610" s="96"/>
      <c r="C610" s="2"/>
    </row>
    <row r="611" spans="2:3" ht="12.75" customHeight="1" x14ac:dyDescent="0.2">
      <c r="B611" s="96"/>
      <c r="C611" s="2"/>
    </row>
    <row r="612" spans="2:3" ht="12.75" customHeight="1" x14ac:dyDescent="0.2">
      <c r="B612" s="96"/>
      <c r="C612" s="2"/>
    </row>
    <row r="613" spans="2:3" ht="12.75" customHeight="1" x14ac:dyDescent="0.2">
      <c r="B613" s="96"/>
      <c r="C613" s="2"/>
    </row>
    <row r="614" spans="2:3" ht="12.75" customHeight="1" x14ac:dyDescent="0.2">
      <c r="B614" s="96"/>
      <c r="C614" s="2"/>
    </row>
    <row r="615" spans="2:3" ht="12.75" customHeight="1" x14ac:dyDescent="0.2">
      <c r="B615" s="96"/>
      <c r="C615" s="2"/>
    </row>
    <row r="616" spans="2:3" ht="12.75" customHeight="1" x14ac:dyDescent="0.2">
      <c r="B616" s="96"/>
      <c r="C616" s="2"/>
    </row>
    <row r="617" spans="2:3" ht="12.75" customHeight="1" x14ac:dyDescent="0.2">
      <c r="B617" s="96"/>
      <c r="C617" s="2"/>
    </row>
    <row r="618" spans="2:3" ht="12.75" customHeight="1" x14ac:dyDescent="0.2">
      <c r="B618" s="96"/>
      <c r="C618" s="2"/>
    </row>
    <row r="619" spans="2:3" ht="12.75" customHeight="1" x14ac:dyDescent="0.2">
      <c r="B619" s="96"/>
      <c r="C619" s="2"/>
    </row>
    <row r="620" spans="2:3" ht="12.75" customHeight="1" x14ac:dyDescent="0.2">
      <c r="B620" s="96"/>
      <c r="C620" s="2"/>
    </row>
    <row r="621" spans="2:3" ht="12.75" customHeight="1" x14ac:dyDescent="0.2">
      <c r="B621" s="96"/>
      <c r="C621" s="2"/>
    </row>
    <row r="622" spans="2:3" ht="12.75" customHeight="1" x14ac:dyDescent="0.2">
      <c r="B622" s="96"/>
      <c r="C622" s="2"/>
    </row>
    <row r="623" spans="2:3" ht="12.75" customHeight="1" x14ac:dyDescent="0.2">
      <c r="B623" s="96"/>
      <c r="C623" s="2"/>
    </row>
    <row r="624" spans="2:3" ht="12.75" customHeight="1" x14ac:dyDescent="0.2">
      <c r="B624" s="96"/>
      <c r="C624" s="2"/>
    </row>
    <row r="625" spans="2:3" ht="12.75" customHeight="1" x14ac:dyDescent="0.2">
      <c r="B625" s="96"/>
      <c r="C625" s="2"/>
    </row>
    <row r="626" spans="2:3" ht="12.75" customHeight="1" x14ac:dyDescent="0.2">
      <c r="B626" s="96"/>
      <c r="C626" s="2"/>
    </row>
    <row r="627" spans="2:3" ht="12.75" customHeight="1" x14ac:dyDescent="0.2">
      <c r="B627" s="96"/>
      <c r="C627" s="2"/>
    </row>
    <row r="628" spans="2:3" ht="12.75" customHeight="1" x14ac:dyDescent="0.2">
      <c r="B628" s="96"/>
      <c r="C628" s="2"/>
    </row>
    <row r="629" spans="2:3" ht="12.75" customHeight="1" x14ac:dyDescent="0.2">
      <c r="B629" s="96"/>
      <c r="C629" s="2"/>
    </row>
    <row r="630" spans="2:3" ht="12.75" customHeight="1" x14ac:dyDescent="0.2">
      <c r="B630" s="96"/>
      <c r="C630" s="2"/>
    </row>
    <row r="631" spans="2:3" ht="12.75" customHeight="1" x14ac:dyDescent="0.2">
      <c r="B631" s="96"/>
      <c r="C631" s="2"/>
    </row>
    <row r="632" spans="2:3" ht="12.75" customHeight="1" x14ac:dyDescent="0.2">
      <c r="B632" s="96"/>
      <c r="C632" s="2"/>
    </row>
    <row r="633" spans="2:3" ht="12.75" customHeight="1" x14ac:dyDescent="0.2">
      <c r="B633" s="96"/>
      <c r="C633" s="2"/>
    </row>
    <row r="634" spans="2:3" ht="12.75" customHeight="1" x14ac:dyDescent="0.2">
      <c r="B634" s="96"/>
      <c r="C634" s="2"/>
    </row>
    <row r="635" spans="2:3" ht="12.75" customHeight="1" x14ac:dyDescent="0.2">
      <c r="B635" s="96"/>
      <c r="C635" s="2"/>
    </row>
    <row r="636" spans="2:3" ht="12.75" customHeight="1" x14ac:dyDescent="0.2">
      <c r="B636" s="96"/>
      <c r="C636" s="2"/>
    </row>
    <row r="637" spans="2:3" ht="12.75" customHeight="1" x14ac:dyDescent="0.2">
      <c r="B637" s="96"/>
      <c r="C637" s="2"/>
    </row>
    <row r="638" spans="2:3" ht="12.75" customHeight="1" x14ac:dyDescent="0.2">
      <c r="B638" s="96"/>
      <c r="C638" s="2"/>
    </row>
    <row r="639" spans="2:3" ht="12.75" customHeight="1" x14ac:dyDescent="0.2">
      <c r="B639" s="96"/>
      <c r="C639" s="2"/>
    </row>
    <row r="640" spans="2:3" ht="12.75" customHeight="1" x14ac:dyDescent="0.2">
      <c r="B640" s="96"/>
      <c r="C640" s="2"/>
    </row>
    <row r="641" spans="2:3" ht="12.75" customHeight="1" x14ac:dyDescent="0.2">
      <c r="B641" s="96"/>
      <c r="C641" s="2"/>
    </row>
    <row r="642" spans="2:3" ht="12.75" customHeight="1" x14ac:dyDescent="0.2">
      <c r="B642" s="96"/>
      <c r="C642" s="2"/>
    </row>
    <row r="643" spans="2:3" ht="12.75" customHeight="1" x14ac:dyDescent="0.2">
      <c r="B643" s="96"/>
      <c r="C643" s="2"/>
    </row>
    <row r="644" spans="2:3" ht="12.75" customHeight="1" x14ac:dyDescent="0.2">
      <c r="B644" s="96"/>
      <c r="C644" s="2"/>
    </row>
    <row r="645" spans="2:3" ht="12.75" customHeight="1" x14ac:dyDescent="0.2">
      <c r="B645" s="96"/>
      <c r="C645" s="2"/>
    </row>
    <row r="646" spans="2:3" ht="12.75" customHeight="1" x14ac:dyDescent="0.2">
      <c r="B646" s="96"/>
      <c r="C646" s="2"/>
    </row>
    <row r="647" spans="2:3" ht="12.75" customHeight="1" x14ac:dyDescent="0.2">
      <c r="B647" s="96"/>
      <c r="C647" s="2"/>
    </row>
    <row r="648" spans="2:3" ht="12.75" customHeight="1" x14ac:dyDescent="0.2">
      <c r="B648" s="96"/>
      <c r="C648" s="2"/>
    </row>
    <row r="649" spans="2:3" ht="12.75" customHeight="1" x14ac:dyDescent="0.2">
      <c r="B649" s="96"/>
      <c r="C649" s="2"/>
    </row>
    <row r="650" spans="2:3" ht="12.75" customHeight="1" x14ac:dyDescent="0.2">
      <c r="B650" s="96"/>
      <c r="C650" s="2"/>
    </row>
    <row r="651" spans="2:3" ht="12.75" customHeight="1" x14ac:dyDescent="0.2">
      <c r="B651" s="96"/>
      <c r="C651" s="2"/>
    </row>
    <row r="652" spans="2:3" ht="12.75" customHeight="1" x14ac:dyDescent="0.2">
      <c r="B652" s="96"/>
      <c r="C652" s="2"/>
    </row>
    <row r="653" spans="2:3" ht="12.75" customHeight="1" x14ac:dyDescent="0.2">
      <c r="B653" s="96"/>
      <c r="C653" s="2"/>
    </row>
    <row r="654" spans="2:3" ht="12.75" customHeight="1" x14ac:dyDescent="0.2">
      <c r="B654" s="96"/>
      <c r="C654" s="2"/>
    </row>
    <row r="655" spans="2:3" ht="12.75" customHeight="1" x14ac:dyDescent="0.2">
      <c r="B655" s="96"/>
      <c r="C655" s="2"/>
    </row>
    <row r="656" spans="2:3" ht="12.75" customHeight="1" x14ac:dyDescent="0.2">
      <c r="B656" s="96"/>
      <c r="C656" s="2"/>
    </row>
    <row r="657" spans="2:3" ht="12.75" customHeight="1" x14ac:dyDescent="0.2">
      <c r="B657" s="96"/>
      <c r="C657" s="2"/>
    </row>
    <row r="658" spans="2:3" ht="12.75" customHeight="1" x14ac:dyDescent="0.2">
      <c r="B658" s="96"/>
      <c r="C658" s="2"/>
    </row>
    <row r="659" spans="2:3" ht="12.75" customHeight="1" x14ac:dyDescent="0.2">
      <c r="B659" s="96"/>
      <c r="C659" s="2"/>
    </row>
    <row r="660" spans="2:3" ht="12.75" customHeight="1" x14ac:dyDescent="0.2">
      <c r="B660" s="96"/>
      <c r="C660" s="2"/>
    </row>
    <row r="661" spans="2:3" ht="12.75" customHeight="1" x14ac:dyDescent="0.2">
      <c r="B661" s="96"/>
      <c r="C661" s="2"/>
    </row>
    <row r="662" spans="2:3" ht="12.75" customHeight="1" x14ac:dyDescent="0.2">
      <c r="B662" s="96"/>
      <c r="C662" s="2"/>
    </row>
    <row r="663" spans="2:3" ht="12.75" customHeight="1" x14ac:dyDescent="0.2">
      <c r="B663" s="96"/>
      <c r="C663" s="2"/>
    </row>
    <row r="664" spans="2:3" ht="12.75" customHeight="1" x14ac:dyDescent="0.2">
      <c r="B664" s="96"/>
      <c r="C664" s="2"/>
    </row>
    <row r="665" spans="2:3" ht="12.75" customHeight="1" x14ac:dyDescent="0.2">
      <c r="B665" s="96"/>
      <c r="C665" s="2"/>
    </row>
    <row r="666" spans="2:3" ht="12.75" customHeight="1" x14ac:dyDescent="0.2">
      <c r="B666" s="96"/>
      <c r="C666" s="2"/>
    </row>
    <row r="667" spans="2:3" ht="12.75" customHeight="1" x14ac:dyDescent="0.2">
      <c r="B667" s="96"/>
      <c r="C667" s="2"/>
    </row>
    <row r="668" spans="2:3" ht="12.75" customHeight="1" x14ac:dyDescent="0.2">
      <c r="B668" s="96"/>
      <c r="C668" s="2"/>
    </row>
    <row r="669" spans="2:3" ht="12.75" customHeight="1" x14ac:dyDescent="0.2">
      <c r="B669" s="96"/>
      <c r="C669" s="2"/>
    </row>
    <row r="670" spans="2:3" ht="12.75" customHeight="1" x14ac:dyDescent="0.2">
      <c r="B670" s="96"/>
      <c r="C670" s="2"/>
    </row>
    <row r="671" spans="2:3" ht="12.75" customHeight="1" x14ac:dyDescent="0.2">
      <c r="B671" s="96"/>
      <c r="C671" s="2"/>
    </row>
    <row r="672" spans="2:3" ht="12.75" customHeight="1" x14ac:dyDescent="0.2">
      <c r="B672" s="96"/>
      <c r="C672" s="2"/>
    </row>
    <row r="673" spans="2:3" ht="12.75" customHeight="1" x14ac:dyDescent="0.2">
      <c r="B673" s="96"/>
      <c r="C673" s="2"/>
    </row>
    <row r="674" spans="2:3" ht="12.75" customHeight="1" x14ac:dyDescent="0.2">
      <c r="B674" s="96"/>
      <c r="C674" s="2"/>
    </row>
    <row r="675" spans="2:3" ht="12.75" customHeight="1" x14ac:dyDescent="0.2">
      <c r="B675" s="96"/>
      <c r="C675" s="2"/>
    </row>
    <row r="676" spans="2:3" ht="12.75" customHeight="1" x14ac:dyDescent="0.2">
      <c r="B676" s="96"/>
      <c r="C676" s="2"/>
    </row>
    <row r="677" spans="2:3" ht="12.75" customHeight="1" x14ac:dyDescent="0.2">
      <c r="B677" s="96"/>
      <c r="C677" s="2"/>
    </row>
    <row r="678" spans="2:3" ht="12.75" customHeight="1" x14ac:dyDescent="0.2">
      <c r="B678" s="96"/>
      <c r="C678" s="2"/>
    </row>
    <row r="679" spans="2:3" ht="12.75" customHeight="1" x14ac:dyDescent="0.2">
      <c r="B679" s="96"/>
      <c r="C679" s="2"/>
    </row>
    <row r="680" spans="2:3" ht="12.75" customHeight="1" x14ac:dyDescent="0.2">
      <c r="B680" s="96"/>
      <c r="C680" s="2"/>
    </row>
    <row r="681" spans="2:3" ht="12.75" customHeight="1" x14ac:dyDescent="0.2">
      <c r="B681" s="96"/>
      <c r="C681" s="2"/>
    </row>
    <row r="682" spans="2:3" ht="12.75" customHeight="1" x14ac:dyDescent="0.2">
      <c r="B682" s="96"/>
      <c r="C682" s="2"/>
    </row>
    <row r="683" spans="2:3" ht="12.75" customHeight="1" x14ac:dyDescent="0.2">
      <c r="B683" s="96"/>
      <c r="C683" s="2"/>
    </row>
    <row r="684" spans="2:3" ht="12.75" customHeight="1" x14ac:dyDescent="0.2">
      <c r="B684" s="96"/>
      <c r="C684" s="2"/>
    </row>
    <row r="685" spans="2:3" ht="12.75" customHeight="1" x14ac:dyDescent="0.2">
      <c r="B685" s="96"/>
      <c r="C685" s="2"/>
    </row>
    <row r="686" spans="2:3" ht="12.75" customHeight="1" x14ac:dyDescent="0.2">
      <c r="B686" s="96"/>
      <c r="C686" s="2"/>
    </row>
    <row r="687" spans="2:3" ht="12.75" customHeight="1" x14ac:dyDescent="0.2">
      <c r="B687" s="96"/>
      <c r="C687" s="2"/>
    </row>
    <row r="688" spans="2:3" ht="12.75" customHeight="1" x14ac:dyDescent="0.2">
      <c r="B688" s="96"/>
      <c r="C688" s="2"/>
    </row>
    <row r="689" spans="2:3" ht="12.75" customHeight="1" x14ac:dyDescent="0.2">
      <c r="B689" s="96"/>
      <c r="C689" s="2"/>
    </row>
    <row r="690" spans="2:3" ht="12.75" customHeight="1" x14ac:dyDescent="0.2">
      <c r="B690" s="96"/>
      <c r="C690" s="2"/>
    </row>
    <row r="691" spans="2:3" ht="12.75" customHeight="1" x14ac:dyDescent="0.2">
      <c r="B691" s="96"/>
      <c r="C691" s="2"/>
    </row>
    <row r="692" spans="2:3" ht="12.75" customHeight="1" x14ac:dyDescent="0.2">
      <c r="B692" s="96"/>
      <c r="C692" s="2"/>
    </row>
    <row r="693" spans="2:3" ht="12.75" customHeight="1" x14ac:dyDescent="0.2">
      <c r="B693" s="96"/>
      <c r="C693" s="2"/>
    </row>
    <row r="694" spans="2:3" ht="12.75" customHeight="1" x14ac:dyDescent="0.2">
      <c r="B694" s="96"/>
      <c r="C694" s="2"/>
    </row>
    <row r="695" spans="2:3" ht="12.75" customHeight="1" x14ac:dyDescent="0.2">
      <c r="B695" s="96"/>
      <c r="C695" s="2"/>
    </row>
    <row r="696" spans="2:3" ht="12.75" customHeight="1" x14ac:dyDescent="0.2">
      <c r="B696" s="96"/>
      <c r="C696" s="2"/>
    </row>
    <row r="697" spans="2:3" ht="12.75" customHeight="1" x14ac:dyDescent="0.2">
      <c r="B697" s="96"/>
      <c r="C697" s="2"/>
    </row>
    <row r="698" spans="2:3" ht="12.75" customHeight="1" x14ac:dyDescent="0.2">
      <c r="B698" s="96"/>
      <c r="C698" s="2"/>
    </row>
    <row r="699" spans="2:3" ht="12.75" customHeight="1" x14ac:dyDescent="0.2">
      <c r="B699" s="96"/>
      <c r="C699" s="2"/>
    </row>
    <row r="700" spans="2:3" ht="12.75" customHeight="1" x14ac:dyDescent="0.2">
      <c r="B700" s="96"/>
      <c r="C700" s="2"/>
    </row>
    <row r="701" spans="2:3" ht="12.75" customHeight="1" x14ac:dyDescent="0.2">
      <c r="B701" s="96"/>
      <c r="C701" s="2"/>
    </row>
    <row r="702" spans="2:3" ht="12.75" customHeight="1" x14ac:dyDescent="0.2">
      <c r="B702" s="96"/>
      <c r="C702" s="2"/>
    </row>
    <row r="703" spans="2:3" ht="12.75" customHeight="1" x14ac:dyDescent="0.2">
      <c r="B703" s="96"/>
      <c r="C703" s="2"/>
    </row>
    <row r="704" spans="2:3" ht="12.75" customHeight="1" x14ac:dyDescent="0.2">
      <c r="B704" s="96"/>
      <c r="C704" s="2"/>
    </row>
    <row r="705" spans="2:3" ht="12.75" customHeight="1" x14ac:dyDescent="0.2">
      <c r="B705" s="96"/>
      <c r="C705" s="2"/>
    </row>
    <row r="706" spans="2:3" ht="12.75" customHeight="1" x14ac:dyDescent="0.2">
      <c r="B706" s="96"/>
      <c r="C706" s="2"/>
    </row>
    <row r="707" spans="2:3" ht="12.75" customHeight="1" x14ac:dyDescent="0.2">
      <c r="B707" s="96"/>
      <c r="C707" s="2"/>
    </row>
    <row r="708" spans="2:3" ht="12.75" customHeight="1" x14ac:dyDescent="0.2">
      <c r="B708" s="96"/>
      <c r="C708" s="2"/>
    </row>
    <row r="709" spans="2:3" ht="12.75" customHeight="1" x14ac:dyDescent="0.2">
      <c r="B709" s="96"/>
      <c r="C709" s="2"/>
    </row>
    <row r="710" spans="2:3" ht="12.75" customHeight="1" x14ac:dyDescent="0.2">
      <c r="B710" s="96"/>
      <c r="C710" s="2"/>
    </row>
    <row r="711" spans="2:3" ht="12.75" customHeight="1" x14ac:dyDescent="0.2">
      <c r="B711" s="96"/>
      <c r="C711" s="2"/>
    </row>
    <row r="712" spans="2:3" ht="12.75" customHeight="1" x14ac:dyDescent="0.2">
      <c r="B712" s="96"/>
      <c r="C712" s="2"/>
    </row>
    <row r="713" spans="2:3" ht="12.75" customHeight="1" x14ac:dyDescent="0.2">
      <c r="B713" s="96"/>
      <c r="C713" s="2"/>
    </row>
    <row r="714" spans="2:3" ht="12.75" customHeight="1" x14ac:dyDescent="0.2">
      <c r="B714" s="96"/>
      <c r="C714" s="2"/>
    </row>
    <row r="715" spans="2:3" ht="12.75" customHeight="1" x14ac:dyDescent="0.2">
      <c r="B715" s="96"/>
      <c r="C715" s="2"/>
    </row>
    <row r="716" spans="2:3" ht="12.75" customHeight="1" x14ac:dyDescent="0.2">
      <c r="B716" s="96"/>
      <c r="C716" s="2"/>
    </row>
    <row r="717" spans="2:3" ht="12.75" customHeight="1" x14ac:dyDescent="0.2">
      <c r="B717" s="96"/>
      <c r="C717" s="2"/>
    </row>
    <row r="718" spans="2:3" ht="12.75" customHeight="1" x14ac:dyDescent="0.2">
      <c r="B718" s="96"/>
      <c r="C718" s="2"/>
    </row>
    <row r="719" spans="2:3" ht="12.75" customHeight="1" x14ac:dyDescent="0.2">
      <c r="B719" s="96"/>
      <c r="C719" s="2"/>
    </row>
    <row r="720" spans="2:3" ht="12.75" customHeight="1" x14ac:dyDescent="0.2">
      <c r="B720" s="96"/>
      <c r="C720" s="2"/>
    </row>
    <row r="721" spans="2:3" ht="12.75" customHeight="1" x14ac:dyDescent="0.2">
      <c r="B721" s="96"/>
      <c r="C721" s="2"/>
    </row>
    <row r="722" spans="2:3" ht="12.75" customHeight="1" x14ac:dyDescent="0.2">
      <c r="B722" s="96"/>
      <c r="C722" s="2"/>
    </row>
    <row r="723" spans="2:3" ht="12.75" customHeight="1" x14ac:dyDescent="0.2">
      <c r="B723" s="96"/>
      <c r="C723" s="2"/>
    </row>
    <row r="724" spans="2:3" ht="12.75" customHeight="1" x14ac:dyDescent="0.2">
      <c r="B724" s="96"/>
      <c r="C724" s="2"/>
    </row>
    <row r="725" spans="2:3" ht="12.75" customHeight="1" x14ac:dyDescent="0.2">
      <c r="B725" s="96"/>
      <c r="C725" s="2"/>
    </row>
    <row r="726" spans="2:3" ht="12.75" customHeight="1" x14ac:dyDescent="0.2">
      <c r="B726" s="96"/>
      <c r="C726" s="2"/>
    </row>
    <row r="727" spans="2:3" ht="12.75" customHeight="1" x14ac:dyDescent="0.2">
      <c r="B727" s="96"/>
      <c r="C727" s="2"/>
    </row>
    <row r="728" spans="2:3" ht="12.75" customHeight="1" x14ac:dyDescent="0.2">
      <c r="B728" s="96"/>
      <c r="C728" s="2"/>
    </row>
    <row r="729" spans="2:3" ht="12.75" customHeight="1" x14ac:dyDescent="0.2">
      <c r="B729" s="96"/>
      <c r="C729" s="2"/>
    </row>
    <row r="730" spans="2:3" ht="12.75" customHeight="1" x14ac:dyDescent="0.2">
      <c r="B730" s="96"/>
      <c r="C730" s="2"/>
    </row>
    <row r="731" spans="2:3" ht="12.75" customHeight="1" x14ac:dyDescent="0.2">
      <c r="B731" s="96"/>
      <c r="C731" s="2"/>
    </row>
    <row r="732" spans="2:3" ht="12.75" customHeight="1" x14ac:dyDescent="0.2">
      <c r="B732" s="96"/>
      <c r="C732" s="2"/>
    </row>
    <row r="733" spans="2:3" ht="12.75" customHeight="1" x14ac:dyDescent="0.2">
      <c r="B733" s="96"/>
      <c r="C733" s="2"/>
    </row>
    <row r="734" spans="2:3" ht="12.75" customHeight="1" x14ac:dyDescent="0.2">
      <c r="B734" s="96"/>
      <c r="C734" s="2"/>
    </row>
    <row r="735" spans="2:3" ht="12.75" customHeight="1" x14ac:dyDescent="0.2">
      <c r="B735" s="96"/>
      <c r="C735" s="2"/>
    </row>
    <row r="736" spans="2:3" ht="12.75" customHeight="1" x14ac:dyDescent="0.2">
      <c r="B736" s="96"/>
      <c r="C736" s="2"/>
    </row>
    <row r="737" spans="2:3" ht="12.75" customHeight="1" x14ac:dyDescent="0.2">
      <c r="B737" s="96"/>
      <c r="C737" s="2"/>
    </row>
    <row r="738" spans="2:3" ht="12.75" customHeight="1" x14ac:dyDescent="0.2">
      <c r="B738" s="96"/>
      <c r="C738" s="2"/>
    </row>
    <row r="739" spans="2:3" ht="12.75" customHeight="1" x14ac:dyDescent="0.2">
      <c r="B739" s="96"/>
      <c r="C739" s="2"/>
    </row>
    <row r="740" spans="2:3" ht="12.75" customHeight="1" x14ac:dyDescent="0.2">
      <c r="B740" s="96"/>
      <c r="C740" s="2"/>
    </row>
    <row r="741" spans="2:3" ht="12.75" customHeight="1" x14ac:dyDescent="0.2">
      <c r="B741" s="96"/>
      <c r="C741" s="2"/>
    </row>
    <row r="742" spans="2:3" ht="12.75" customHeight="1" x14ac:dyDescent="0.2">
      <c r="B742" s="96"/>
      <c r="C742" s="2"/>
    </row>
    <row r="743" spans="2:3" ht="12.75" customHeight="1" x14ac:dyDescent="0.2">
      <c r="B743" s="96"/>
      <c r="C743" s="2"/>
    </row>
    <row r="744" spans="2:3" ht="12.75" customHeight="1" x14ac:dyDescent="0.2">
      <c r="B744" s="96"/>
      <c r="C744" s="2"/>
    </row>
    <row r="745" spans="2:3" ht="12.75" customHeight="1" x14ac:dyDescent="0.2">
      <c r="B745" s="96"/>
      <c r="C745" s="2"/>
    </row>
    <row r="746" spans="2:3" ht="12.75" customHeight="1" x14ac:dyDescent="0.2">
      <c r="B746" s="96"/>
      <c r="C746" s="2"/>
    </row>
    <row r="747" spans="2:3" ht="12.75" customHeight="1" x14ac:dyDescent="0.2">
      <c r="B747" s="96"/>
      <c r="C747" s="2"/>
    </row>
    <row r="748" spans="2:3" ht="12.75" customHeight="1" x14ac:dyDescent="0.2">
      <c r="B748" s="96"/>
      <c r="C748" s="2"/>
    </row>
    <row r="749" spans="2:3" ht="12.75" customHeight="1" x14ac:dyDescent="0.2">
      <c r="B749" s="96"/>
      <c r="C749" s="2"/>
    </row>
    <row r="750" spans="2:3" ht="12.75" customHeight="1" x14ac:dyDescent="0.2">
      <c r="B750" s="96"/>
      <c r="C750" s="2"/>
    </row>
    <row r="751" spans="2:3" ht="12.75" customHeight="1" x14ac:dyDescent="0.2">
      <c r="B751" s="96"/>
      <c r="C751" s="2"/>
    </row>
    <row r="752" spans="2:3" ht="12.75" customHeight="1" x14ac:dyDescent="0.2">
      <c r="B752" s="96"/>
      <c r="C752" s="2"/>
    </row>
    <row r="753" spans="2:3" ht="12.75" customHeight="1" x14ac:dyDescent="0.2">
      <c r="B753" s="96"/>
      <c r="C753" s="2"/>
    </row>
    <row r="754" spans="2:3" ht="12.75" customHeight="1" x14ac:dyDescent="0.2">
      <c r="B754" s="96"/>
      <c r="C754" s="2"/>
    </row>
    <row r="755" spans="2:3" ht="12.75" customHeight="1" x14ac:dyDescent="0.2">
      <c r="B755" s="96"/>
      <c r="C755" s="2"/>
    </row>
    <row r="756" spans="2:3" ht="12.75" customHeight="1" x14ac:dyDescent="0.2">
      <c r="B756" s="96"/>
      <c r="C756" s="2"/>
    </row>
    <row r="757" spans="2:3" ht="12.75" customHeight="1" x14ac:dyDescent="0.2">
      <c r="B757" s="96"/>
      <c r="C757" s="2"/>
    </row>
    <row r="758" spans="2:3" ht="12.75" customHeight="1" x14ac:dyDescent="0.2">
      <c r="B758" s="96"/>
      <c r="C758" s="2"/>
    </row>
    <row r="759" spans="2:3" ht="12.75" customHeight="1" x14ac:dyDescent="0.2">
      <c r="B759" s="96"/>
      <c r="C759" s="2"/>
    </row>
    <row r="760" spans="2:3" ht="12.75" customHeight="1" x14ac:dyDescent="0.2">
      <c r="B760" s="96"/>
      <c r="C760" s="2"/>
    </row>
    <row r="761" spans="2:3" ht="12.75" customHeight="1" x14ac:dyDescent="0.2">
      <c r="B761" s="96"/>
      <c r="C761" s="2"/>
    </row>
    <row r="762" spans="2:3" ht="12.75" customHeight="1" x14ac:dyDescent="0.2">
      <c r="B762" s="96"/>
      <c r="C762" s="2"/>
    </row>
    <row r="763" spans="2:3" ht="12.75" customHeight="1" x14ac:dyDescent="0.2">
      <c r="B763" s="96"/>
      <c r="C763" s="2"/>
    </row>
    <row r="764" spans="2:3" ht="12.75" customHeight="1" x14ac:dyDescent="0.2">
      <c r="B764" s="96"/>
      <c r="C764" s="2"/>
    </row>
    <row r="765" spans="2:3" ht="12.75" customHeight="1" x14ac:dyDescent="0.2">
      <c r="B765" s="96"/>
      <c r="C765" s="2"/>
    </row>
    <row r="766" spans="2:3" ht="12.75" customHeight="1" x14ac:dyDescent="0.2">
      <c r="B766" s="96"/>
      <c r="C766" s="2"/>
    </row>
    <row r="767" spans="2:3" ht="12.75" customHeight="1" x14ac:dyDescent="0.2">
      <c r="B767" s="96"/>
      <c r="C767" s="2"/>
    </row>
    <row r="768" spans="2:3" ht="12.75" customHeight="1" x14ac:dyDescent="0.2">
      <c r="B768" s="96"/>
      <c r="C768" s="2"/>
    </row>
    <row r="769" spans="2:3" ht="12.75" customHeight="1" x14ac:dyDescent="0.2">
      <c r="B769" s="96"/>
      <c r="C769" s="2"/>
    </row>
    <row r="770" spans="2:3" ht="12.75" customHeight="1" x14ac:dyDescent="0.2">
      <c r="B770" s="96"/>
      <c r="C770" s="2"/>
    </row>
    <row r="771" spans="2:3" ht="12.75" customHeight="1" x14ac:dyDescent="0.2">
      <c r="B771" s="96"/>
      <c r="C771" s="2"/>
    </row>
    <row r="772" spans="2:3" ht="12.75" customHeight="1" x14ac:dyDescent="0.2">
      <c r="B772" s="96"/>
      <c r="C772" s="2"/>
    </row>
    <row r="773" spans="2:3" ht="12.75" customHeight="1" x14ac:dyDescent="0.2">
      <c r="B773" s="96"/>
      <c r="C773" s="2"/>
    </row>
    <row r="774" spans="2:3" ht="12.75" customHeight="1" x14ac:dyDescent="0.2">
      <c r="B774" s="96"/>
      <c r="C774" s="2"/>
    </row>
    <row r="775" spans="2:3" ht="12.75" customHeight="1" x14ac:dyDescent="0.2">
      <c r="B775" s="96"/>
      <c r="C775" s="2"/>
    </row>
    <row r="776" spans="2:3" ht="12.75" customHeight="1" x14ac:dyDescent="0.2">
      <c r="B776" s="96"/>
      <c r="C776" s="2"/>
    </row>
    <row r="777" spans="2:3" ht="12.75" customHeight="1" x14ac:dyDescent="0.2">
      <c r="B777" s="96"/>
      <c r="C777" s="2"/>
    </row>
    <row r="778" spans="2:3" ht="12.75" customHeight="1" x14ac:dyDescent="0.2">
      <c r="B778" s="96"/>
      <c r="C778" s="2"/>
    </row>
    <row r="779" spans="2:3" ht="12.75" customHeight="1" x14ac:dyDescent="0.2">
      <c r="B779" s="96"/>
      <c r="C779" s="2"/>
    </row>
    <row r="780" spans="2:3" ht="12.75" customHeight="1" x14ac:dyDescent="0.2">
      <c r="B780" s="96"/>
      <c r="C780" s="2"/>
    </row>
    <row r="781" spans="2:3" ht="12.75" customHeight="1" x14ac:dyDescent="0.2">
      <c r="B781" s="96"/>
      <c r="C781" s="2"/>
    </row>
    <row r="782" spans="2:3" ht="12.75" customHeight="1" x14ac:dyDescent="0.2">
      <c r="B782" s="96"/>
      <c r="C782" s="2"/>
    </row>
    <row r="783" spans="2:3" ht="12.75" customHeight="1" x14ac:dyDescent="0.2">
      <c r="B783" s="96"/>
      <c r="C783" s="2"/>
    </row>
    <row r="784" spans="2:3" ht="12.75" customHeight="1" x14ac:dyDescent="0.2">
      <c r="B784" s="96"/>
      <c r="C784" s="2"/>
    </row>
    <row r="785" spans="2:3" ht="12.75" customHeight="1" x14ac:dyDescent="0.2">
      <c r="B785" s="96"/>
      <c r="C785" s="2"/>
    </row>
    <row r="786" spans="2:3" ht="12.75" customHeight="1" x14ac:dyDescent="0.2">
      <c r="B786" s="96"/>
      <c r="C786" s="2"/>
    </row>
    <row r="787" spans="2:3" ht="12.75" customHeight="1" x14ac:dyDescent="0.2">
      <c r="B787" s="96"/>
      <c r="C787" s="2"/>
    </row>
    <row r="788" spans="2:3" ht="12.75" customHeight="1" x14ac:dyDescent="0.2">
      <c r="B788" s="96"/>
      <c r="C788" s="2"/>
    </row>
    <row r="789" spans="2:3" ht="12.75" customHeight="1" x14ac:dyDescent="0.2">
      <c r="B789" s="96"/>
      <c r="C789" s="2"/>
    </row>
    <row r="790" spans="2:3" ht="12.75" customHeight="1" x14ac:dyDescent="0.2">
      <c r="B790" s="96"/>
      <c r="C790" s="2"/>
    </row>
    <row r="791" spans="2:3" ht="12.75" customHeight="1" x14ac:dyDescent="0.2">
      <c r="B791" s="96"/>
      <c r="C791" s="2"/>
    </row>
    <row r="792" spans="2:3" ht="12.75" customHeight="1" x14ac:dyDescent="0.2">
      <c r="B792" s="96"/>
      <c r="C792" s="2"/>
    </row>
    <row r="793" spans="2:3" ht="12.75" customHeight="1" x14ac:dyDescent="0.2">
      <c r="B793" s="96"/>
      <c r="C793" s="2"/>
    </row>
    <row r="794" spans="2:3" ht="12.75" customHeight="1" x14ac:dyDescent="0.2">
      <c r="B794" s="96"/>
      <c r="C794" s="2"/>
    </row>
    <row r="795" spans="2:3" ht="12.75" customHeight="1" x14ac:dyDescent="0.2">
      <c r="B795" s="96"/>
      <c r="C795" s="2"/>
    </row>
    <row r="796" spans="2:3" ht="12.75" customHeight="1" x14ac:dyDescent="0.2">
      <c r="B796" s="96"/>
      <c r="C796" s="2"/>
    </row>
    <row r="797" spans="2:3" ht="12.75" customHeight="1" x14ac:dyDescent="0.2">
      <c r="B797" s="96"/>
      <c r="C797" s="2"/>
    </row>
    <row r="798" spans="2:3" ht="12.75" customHeight="1" x14ac:dyDescent="0.2">
      <c r="B798" s="96"/>
      <c r="C798" s="2"/>
    </row>
    <row r="799" spans="2:3" ht="12.75" customHeight="1" x14ac:dyDescent="0.2">
      <c r="B799" s="96"/>
      <c r="C799" s="2"/>
    </row>
    <row r="800" spans="2:3" ht="12.75" customHeight="1" x14ac:dyDescent="0.2">
      <c r="B800" s="96"/>
      <c r="C800" s="2"/>
    </row>
    <row r="801" spans="2:3" ht="12.75" customHeight="1" x14ac:dyDescent="0.2">
      <c r="B801" s="96"/>
      <c r="C801" s="2"/>
    </row>
    <row r="802" spans="2:3" ht="12.75" customHeight="1" x14ac:dyDescent="0.2">
      <c r="B802" s="96"/>
      <c r="C802" s="2"/>
    </row>
    <row r="803" spans="2:3" ht="12.75" customHeight="1" x14ac:dyDescent="0.2">
      <c r="B803" s="96"/>
      <c r="C803" s="2"/>
    </row>
    <row r="804" spans="2:3" ht="12.75" customHeight="1" x14ac:dyDescent="0.2">
      <c r="B804" s="96"/>
      <c r="C804" s="2"/>
    </row>
    <row r="805" spans="2:3" ht="12.75" customHeight="1" x14ac:dyDescent="0.2">
      <c r="B805" s="96"/>
      <c r="C805" s="2"/>
    </row>
    <row r="806" spans="2:3" ht="12.75" customHeight="1" x14ac:dyDescent="0.2">
      <c r="B806" s="96"/>
      <c r="C806" s="2"/>
    </row>
    <row r="807" spans="2:3" ht="12.75" customHeight="1" x14ac:dyDescent="0.2">
      <c r="B807" s="96"/>
      <c r="C807" s="2"/>
    </row>
    <row r="808" spans="2:3" ht="12.75" customHeight="1" x14ac:dyDescent="0.2">
      <c r="B808" s="96"/>
      <c r="C808" s="2"/>
    </row>
    <row r="809" spans="2:3" ht="12.75" customHeight="1" x14ac:dyDescent="0.2">
      <c r="B809" s="96"/>
      <c r="C809" s="2"/>
    </row>
    <row r="810" spans="2:3" ht="12.75" customHeight="1" x14ac:dyDescent="0.2">
      <c r="B810" s="96"/>
      <c r="C810" s="2"/>
    </row>
    <row r="811" spans="2:3" ht="12.75" customHeight="1" x14ac:dyDescent="0.2">
      <c r="B811" s="96"/>
      <c r="C811" s="2"/>
    </row>
    <row r="812" spans="2:3" ht="12.75" customHeight="1" x14ac:dyDescent="0.2">
      <c r="B812" s="96"/>
      <c r="C812" s="2"/>
    </row>
    <row r="813" spans="2:3" ht="12.75" customHeight="1" x14ac:dyDescent="0.2">
      <c r="B813" s="96"/>
      <c r="C813" s="2"/>
    </row>
    <row r="814" spans="2:3" ht="12.75" customHeight="1" x14ac:dyDescent="0.2">
      <c r="B814" s="96"/>
      <c r="C814" s="2"/>
    </row>
    <row r="815" spans="2:3" ht="12.75" customHeight="1" x14ac:dyDescent="0.2">
      <c r="B815" s="96"/>
      <c r="C815" s="2"/>
    </row>
    <row r="816" spans="2:3" ht="12.75" customHeight="1" x14ac:dyDescent="0.2">
      <c r="B816" s="96"/>
      <c r="C816" s="2"/>
    </row>
    <row r="817" spans="2:3" ht="12.75" customHeight="1" x14ac:dyDescent="0.2">
      <c r="B817" s="96"/>
      <c r="C817" s="2"/>
    </row>
    <row r="818" spans="2:3" ht="12.75" customHeight="1" x14ac:dyDescent="0.2">
      <c r="B818" s="96"/>
      <c r="C818" s="2"/>
    </row>
    <row r="819" spans="2:3" ht="12.75" customHeight="1" x14ac:dyDescent="0.2">
      <c r="B819" s="96"/>
      <c r="C819" s="2"/>
    </row>
    <row r="820" spans="2:3" ht="12.75" customHeight="1" x14ac:dyDescent="0.2">
      <c r="B820" s="96"/>
      <c r="C820" s="2"/>
    </row>
    <row r="821" spans="2:3" ht="12.75" customHeight="1" x14ac:dyDescent="0.2">
      <c r="B821" s="96"/>
      <c r="C821" s="2"/>
    </row>
    <row r="822" spans="2:3" ht="12.75" customHeight="1" x14ac:dyDescent="0.2">
      <c r="B822" s="96"/>
      <c r="C822" s="2"/>
    </row>
    <row r="823" spans="2:3" ht="12.75" customHeight="1" x14ac:dyDescent="0.2">
      <c r="B823" s="96"/>
      <c r="C823" s="2"/>
    </row>
    <row r="824" spans="2:3" ht="12.75" customHeight="1" x14ac:dyDescent="0.2">
      <c r="B824" s="96"/>
      <c r="C824" s="2"/>
    </row>
    <row r="825" spans="2:3" ht="12.75" customHeight="1" x14ac:dyDescent="0.2">
      <c r="B825" s="96"/>
      <c r="C825" s="2"/>
    </row>
    <row r="826" spans="2:3" ht="12.75" customHeight="1" x14ac:dyDescent="0.2">
      <c r="B826" s="96"/>
      <c r="C826" s="2"/>
    </row>
    <row r="827" spans="2:3" ht="12.75" customHeight="1" x14ac:dyDescent="0.2">
      <c r="B827" s="96"/>
      <c r="C827" s="2"/>
    </row>
    <row r="828" spans="2:3" ht="12.75" customHeight="1" x14ac:dyDescent="0.2">
      <c r="B828" s="96"/>
      <c r="C828" s="2"/>
    </row>
    <row r="829" spans="2:3" ht="12.75" customHeight="1" x14ac:dyDescent="0.2">
      <c r="B829" s="96"/>
      <c r="C829" s="2"/>
    </row>
    <row r="830" spans="2:3" ht="12.75" customHeight="1" x14ac:dyDescent="0.2">
      <c r="B830" s="96"/>
      <c r="C830" s="2"/>
    </row>
    <row r="831" spans="2:3" ht="12.75" customHeight="1" x14ac:dyDescent="0.2">
      <c r="B831" s="96"/>
      <c r="C831" s="2"/>
    </row>
    <row r="832" spans="2:3" ht="12.75" customHeight="1" x14ac:dyDescent="0.2">
      <c r="B832" s="96"/>
      <c r="C832" s="2"/>
    </row>
    <row r="833" spans="2:3" ht="12.75" customHeight="1" x14ac:dyDescent="0.2">
      <c r="B833" s="96"/>
      <c r="C833" s="2"/>
    </row>
    <row r="834" spans="2:3" ht="12.75" customHeight="1" x14ac:dyDescent="0.2">
      <c r="B834" s="96"/>
      <c r="C834" s="2"/>
    </row>
    <row r="835" spans="2:3" ht="12.75" customHeight="1" x14ac:dyDescent="0.2">
      <c r="B835" s="96"/>
      <c r="C835" s="2"/>
    </row>
    <row r="836" spans="2:3" ht="12.75" customHeight="1" x14ac:dyDescent="0.2">
      <c r="B836" s="96"/>
      <c r="C836" s="2"/>
    </row>
    <row r="837" spans="2:3" ht="12.75" customHeight="1" x14ac:dyDescent="0.2">
      <c r="B837" s="96"/>
      <c r="C837" s="2"/>
    </row>
    <row r="838" spans="2:3" ht="12.75" customHeight="1" x14ac:dyDescent="0.2">
      <c r="B838" s="96"/>
      <c r="C838" s="2"/>
    </row>
    <row r="839" spans="2:3" ht="12.75" customHeight="1" x14ac:dyDescent="0.2">
      <c r="B839" s="96"/>
      <c r="C839" s="2"/>
    </row>
    <row r="840" spans="2:3" ht="12.75" customHeight="1" x14ac:dyDescent="0.2">
      <c r="B840" s="96"/>
      <c r="C840" s="2"/>
    </row>
    <row r="841" spans="2:3" ht="12.75" customHeight="1" x14ac:dyDescent="0.2">
      <c r="B841" s="96"/>
      <c r="C841" s="2"/>
    </row>
    <row r="842" spans="2:3" ht="12.75" customHeight="1" x14ac:dyDescent="0.2">
      <c r="B842" s="96"/>
      <c r="C842" s="2"/>
    </row>
    <row r="843" spans="2:3" ht="12.75" customHeight="1" x14ac:dyDescent="0.2">
      <c r="B843" s="96"/>
      <c r="C843" s="2"/>
    </row>
    <row r="844" spans="2:3" ht="12.75" customHeight="1" x14ac:dyDescent="0.2">
      <c r="B844" s="96"/>
      <c r="C844" s="2"/>
    </row>
    <row r="845" spans="2:3" ht="12.75" customHeight="1" x14ac:dyDescent="0.2">
      <c r="B845" s="96"/>
      <c r="C845" s="2"/>
    </row>
    <row r="846" spans="2:3" ht="12.75" customHeight="1" x14ac:dyDescent="0.2">
      <c r="B846" s="96"/>
      <c r="C846" s="2"/>
    </row>
    <row r="847" spans="2:3" ht="12.75" customHeight="1" x14ac:dyDescent="0.2">
      <c r="B847" s="96"/>
      <c r="C847" s="2"/>
    </row>
    <row r="848" spans="2:3" ht="12.75" customHeight="1" x14ac:dyDescent="0.2">
      <c r="B848" s="96"/>
      <c r="C848" s="2"/>
    </row>
    <row r="849" spans="2:3" ht="12.75" customHeight="1" x14ac:dyDescent="0.2">
      <c r="B849" s="96"/>
      <c r="C849" s="2"/>
    </row>
    <row r="850" spans="2:3" ht="12.75" customHeight="1" x14ac:dyDescent="0.2">
      <c r="B850" s="96"/>
      <c r="C850" s="2"/>
    </row>
    <row r="851" spans="2:3" ht="12.75" customHeight="1" x14ac:dyDescent="0.2">
      <c r="B851" s="96"/>
      <c r="C851" s="2"/>
    </row>
    <row r="852" spans="2:3" ht="12.75" customHeight="1" x14ac:dyDescent="0.2">
      <c r="B852" s="96"/>
      <c r="C852" s="2"/>
    </row>
    <row r="853" spans="2:3" ht="12.75" customHeight="1" x14ac:dyDescent="0.2">
      <c r="B853" s="96"/>
      <c r="C853" s="2"/>
    </row>
    <row r="854" spans="2:3" ht="12.75" customHeight="1" x14ac:dyDescent="0.2">
      <c r="B854" s="96"/>
      <c r="C854" s="2"/>
    </row>
    <row r="855" spans="2:3" ht="12.75" customHeight="1" x14ac:dyDescent="0.2">
      <c r="B855" s="96"/>
      <c r="C855" s="2"/>
    </row>
    <row r="856" spans="2:3" ht="12.75" customHeight="1" x14ac:dyDescent="0.2">
      <c r="B856" s="96"/>
      <c r="C856" s="2"/>
    </row>
    <row r="857" spans="2:3" ht="12.75" customHeight="1" x14ac:dyDescent="0.2">
      <c r="B857" s="96"/>
      <c r="C857" s="2"/>
    </row>
    <row r="858" spans="2:3" ht="12.75" customHeight="1" x14ac:dyDescent="0.2">
      <c r="B858" s="96"/>
      <c r="C858" s="2"/>
    </row>
    <row r="859" spans="2:3" ht="12.75" customHeight="1" x14ac:dyDescent="0.2">
      <c r="B859" s="96"/>
      <c r="C859" s="2"/>
    </row>
    <row r="860" spans="2:3" ht="12.75" customHeight="1" x14ac:dyDescent="0.2">
      <c r="B860" s="96"/>
      <c r="C860" s="2"/>
    </row>
    <row r="861" spans="2:3" ht="12.75" customHeight="1" x14ac:dyDescent="0.2">
      <c r="B861" s="96"/>
      <c r="C861" s="2"/>
    </row>
    <row r="862" spans="2:3" ht="12.75" customHeight="1" x14ac:dyDescent="0.2">
      <c r="B862" s="96"/>
      <c r="C862" s="2"/>
    </row>
    <row r="863" spans="2:3" ht="12.75" customHeight="1" x14ac:dyDescent="0.2">
      <c r="B863" s="96"/>
      <c r="C863" s="2"/>
    </row>
    <row r="864" spans="2:3" ht="12.75" customHeight="1" x14ac:dyDescent="0.2">
      <c r="B864" s="96"/>
      <c r="C864" s="2"/>
    </row>
    <row r="865" spans="2:3" ht="12.75" customHeight="1" x14ac:dyDescent="0.2">
      <c r="B865" s="96"/>
      <c r="C865" s="2"/>
    </row>
    <row r="866" spans="2:3" ht="12.75" customHeight="1" x14ac:dyDescent="0.2">
      <c r="B866" s="96"/>
      <c r="C866" s="2"/>
    </row>
    <row r="867" spans="2:3" ht="12.75" customHeight="1" x14ac:dyDescent="0.2">
      <c r="B867" s="96"/>
      <c r="C867" s="2"/>
    </row>
    <row r="868" spans="2:3" ht="12.75" customHeight="1" x14ac:dyDescent="0.2">
      <c r="B868" s="96"/>
      <c r="C868" s="2"/>
    </row>
    <row r="869" spans="2:3" ht="12.75" customHeight="1" x14ac:dyDescent="0.2">
      <c r="B869" s="96"/>
      <c r="C869" s="2"/>
    </row>
    <row r="870" spans="2:3" ht="12.75" customHeight="1" x14ac:dyDescent="0.2">
      <c r="B870" s="96"/>
      <c r="C870" s="2"/>
    </row>
    <row r="871" spans="2:3" ht="12.75" customHeight="1" x14ac:dyDescent="0.2">
      <c r="B871" s="96"/>
      <c r="C871" s="2"/>
    </row>
    <row r="872" spans="2:3" ht="12.75" customHeight="1" x14ac:dyDescent="0.2">
      <c r="B872" s="96"/>
      <c r="C872" s="2"/>
    </row>
    <row r="873" spans="2:3" ht="12.75" customHeight="1" x14ac:dyDescent="0.2">
      <c r="B873" s="96"/>
      <c r="C873" s="2"/>
    </row>
    <row r="874" spans="2:3" ht="12.75" customHeight="1" x14ac:dyDescent="0.2">
      <c r="B874" s="96"/>
      <c r="C874" s="2"/>
    </row>
    <row r="875" spans="2:3" ht="12.75" customHeight="1" x14ac:dyDescent="0.2">
      <c r="B875" s="96"/>
      <c r="C875" s="2"/>
    </row>
    <row r="876" spans="2:3" ht="12.75" customHeight="1" x14ac:dyDescent="0.2">
      <c r="B876" s="96"/>
      <c r="C876" s="2"/>
    </row>
    <row r="877" spans="2:3" ht="12.75" customHeight="1" x14ac:dyDescent="0.2">
      <c r="B877" s="96"/>
      <c r="C877" s="2"/>
    </row>
    <row r="878" spans="2:3" ht="12.75" customHeight="1" x14ac:dyDescent="0.2">
      <c r="B878" s="96"/>
      <c r="C878" s="2"/>
    </row>
    <row r="879" spans="2:3" ht="12.75" customHeight="1" x14ac:dyDescent="0.2">
      <c r="B879" s="96"/>
      <c r="C879" s="2"/>
    </row>
    <row r="880" spans="2:3" ht="12.75" customHeight="1" x14ac:dyDescent="0.2">
      <c r="B880" s="96"/>
      <c r="C880" s="2"/>
    </row>
    <row r="881" spans="2:3" ht="12.75" customHeight="1" x14ac:dyDescent="0.2">
      <c r="B881" s="96"/>
      <c r="C881" s="2"/>
    </row>
    <row r="882" spans="2:3" ht="12.75" customHeight="1" x14ac:dyDescent="0.2">
      <c r="B882" s="96"/>
      <c r="C882" s="2"/>
    </row>
    <row r="883" spans="2:3" ht="12.75" customHeight="1" x14ac:dyDescent="0.2">
      <c r="B883" s="96"/>
      <c r="C883" s="2"/>
    </row>
    <row r="884" spans="2:3" ht="12.75" customHeight="1" x14ac:dyDescent="0.2">
      <c r="B884" s="96"/>
      <c r="C884" s="2"/>
    </row>
    <row r="885" spans="2:3" ht="12.75" customHeight="1" x14ac:dyDescent="0.2">
      <c r="B885" s="96"/>
      <c r="C885" s="2"/>
    </row>
    <row r="886" spans="2:3" ht="12.75" customHeight="1" x14ac:dyDescent="0.2">
      <c r="B886" s="96"/>
      <c r="C886" s="2"/>
    </row>
    <row r="887" spans="2:3" ht="12.75" customHeight="1" x14ac:dyDescent="0.2">
      <c r="B887" s="96"/>
      <c r="C887" s="2"/>
    </row>
    <row r="888" spans="2:3" ht="12.75" customHeight="1" x14ac:dyDescent="0.2">
      <c r="B888" s="96"/>
      <c r="C888" s="2"/>
    </row>
    <row r="889" spans="2:3" ht="12.75" customHeight="1" x14ac:dyDescent="0.2">
      <c r="B889" s="96"/>
      <c r="C889" s="2"/>
    </row>
    <row r="890" spans="2:3" ht="12.75" customHeight="1" x14ac:dyDescent="0.2">
      <c r="B890" s="96"/>
      <c r="C890" s="2"/>
    </row>
    <row r="891" spans="2:3" ht="12.75" customHeight="1" x14ac:dyDescent="0.2">
      <c r="B891" s="96"/>
      <c r="C891" s="2"/>
    </row>
    <row r="892" spans="2:3" ht="12.75" customHeight="1" x14ac:dyDescent="0.2">
      <c r="B892" s="96"/>
      <c r="C892" s="2"/>
    </row>
    <row r="893" spans="2:3" ht="12.75" customHeight="1" x14ac:dyDescent="0.2">
      <c r="B893" s="96"/>
      <c r="C893" s="2"/>
    </row>
    <row r="894" spans="2:3" ht="12.75" customHeight="1" x14ac:dyDescent="0.2">
      <c r="B894" s="96"/>
      <c r="C894" s="2"/>
    </row>
    <row r="895" spans="2:3" ht="12.75" customHeight="1" x14ac:dyDescent="0.2">
      <c r="B895" s="96"/>
      <c r="C895" s="2"/>
    </row>
    <row r="896" spans="2:3" ht="12.75" customHeight="1" x14ac:dyDescent="0.2">
      <c r="B896" s="96"/>
      <c r="C896" s="2"/>
    </row>
    <row r="897" spans="2:3" ht="12.75" customHeight="1" x14ac:dyDescent="0.2">
      <c r="B897" s="96"/>
      <c r="C897" s="2"/>
    </row>
    <row r="898" spans="2:3" ht="12.75" customHeight="1" x14ac:dyDescent="0.2">
      <c r="B898" s="96"/>
      <c r="C898" s="2"/>
    </row>
    <row r="899" spans="2:3" ht="12.75" customHeight="1" x14ac:dyDescent="0.2">
      <c r="B899" s="96"/>
      <c r="C899" s="2"/>
    </row>
    <row r="900" spans="2:3" ht="12.75" customHeight="1" x14ac:dyDescent="0.2">
      <c r="B900" s="96"/>
      <c r="C900" s="2"/>
    </row>
    <row r="901" spans="2:3" ht="12.75" customHeight="1" x14ac:dyDescent="0.2">
      <c r="B901" s="96"/>
      <c r="C901" s="2"/>
    </row>
    <row r="902" spans="2:3" ht="12.75" customHeight="1" x14ac:dyDescent="0.2">
      <c r="B902" s="96"/>
      <c r="C902" s="2"/>
    </row>
    <row r="903" spans="2:3" ht="12.75" customHeight="1" x14ac:dyDescent="0.2">
      <c r="B903" s="96"/>
      <c r="C903" s="2"/>
    </row>
    <row r="904" spans="2:3" ht="12.75" customHeight="1" x14ac:dyDescent="0.2">
      <c r="B904" s="96"/>
      <c r="C904" s="2"/>
    </row>
    <row r="905" spans="2:3" ht="12.75" customHeight="1" x14ac:dyDescent="0.2">
      <c r="B905" s="96"/>
      <c r="C905" s="2"/>
    </row>
    <row r="906" spans="2:3" ht="12.75" customHeight="1" x14ac:dyDescent="0.2">
      <c r="B906" s="96"/>
      <c r="C906" s="2"/>
    </row>
    <row r="907" spans="2:3" ht="12.75" customHeight="1" x14ac:dyDescent="0.2">
      <c r="B907" s="96"/>
      <c r="C907" s="2"/>
    </row>
    <row r="908" spans="2:3" ht="12.75" customHeight="1" x14ac:dyDescent="0.2">
      <c r="B908" s="96"/>
      <c r="C908" s="2"/>
    </row>
    <row r="909" spans="2:3" ht="12.75" customHeight="1" x14ac:dyDescent="0.2">
      <c r="B909" s="96"/>
      <c r="C909" s="2"/>
    </row>
    <row r="910" spans="2:3" ht="12.75" customHeight="1" x14ac:dyDescent="0.2">
      <c r="B910" s="96"/>
      <c r="C910" s="2"/>
    </row>
    <row r="911" spans="2:3" ht="12.75" customHeight="1" x14ac:dyDescent="0.2">
      <c r="B911" s="96"/>
      <c r="C911" s="2"/>
    </row>
    <row r="912" spans="2:3" ht="12.75" customHeight="1" x14ac:dyDescent="0.2">
      <c r="B912" s="96"/>
      <c r="C912" s="2"/>
    </row>
    <row r="913" spans="2:3" ht="12.75" customHeight="1" x14ac:dyDescent="0.2">
      <c r="B913" s="96"/>
      <c r="C913" s="2"/>
    </row>
    <row r="914" spans="2:3" ht="12.75" customHeight="1" x14ac:dyDescent="0.2">
      <c r="B914" s="96"/>
      <c r="C914" s="2"/>
    </row>
    <row r="915" spans="2:3" ht="12.75" customHeight="1" x14ac:dyDescent="0.2">
      <c r="B915" s="96"/>
      <c r="C915" s="2"/>
    </row>
    <row r="916" spans="2:3" ht="12.75" customHeight="1" x14ac:dyDescent="0.2">
      <c r="B916" s="96"/>
      <c r="C916" s="2"/>
    </row>
    <row r="917" spans="2:3" ht="12.75" customHeight="1" x14ac:dyDescent="0.2">
      <c r="B917" s="96"/>
      <c r="C917" s="2"/>
    </row>
    <row r="918" spans="2:3" ht="12.75" customHeight="1" x14ac:dyDescent="0.2">
      <c r="B918" s="96"/>
      <c r="C918" s="2"/>
    </row>
    <row r="919" spans="2:3" ht="12.75" customHeight="1" x14ac:dyDescent="0.2">
      <c r="B919" s="96"/>
      <c r="C919" s="2"/>
    </row>
    <row r="920" spans="2:3" ht="12.75" customHeight="1" x14ac:dyDescent="0.2">
      <c r="B920" s="96"/>
      <c r="C920" s="2"/>
    </row>
    <row r="921" spans="2:3" ht="12.75" customHeight="1" x14ac:dyDescent="0.2">
      <c r="B921" s="96"/>
      <c r="C921" s="2"/>
    </row>
    <row r="922" spans="2:3" ht="12.75" customHeight="1" x14ac:dyDescent="0.2">
      <c r="B922" s="96"/>
      <c r="C922" s="2"/>
    </row>
    <row r="923" spans="2:3" ht="12.75" customHeight="1" x14ac:dyDescent="0.2">
      <c r="B923" s="96"/>
      <c r="C923" s="2"/>
    </row>
    <row r="924" spans="2:3" ht="12.75" customHeight="1" x14ac:dyDescent="0.2">
      <c r="B924" s="96"/>
      <c r="C924" s="2"/>
    </row>
    <row r="925" spans="2:3" ht="12.75" customHeight="1" x14ac:dyDescent="0.2">
      <c r="B925" s="96"/>
      <c r="C925" s="2"/>
    </row>
    <row r="926" spans="2:3" ht="12.75" customHeight="1" x14ac:dyDescent="0.2">
      <c r="B926" s="96"/>
      <c r="C926" s="2"/>
    </row>
    <row r="927" spans="2:3" ht="12.75" customHeight="1" x14ac:dyDescent="0.2">
      <c r="B927" s="96"/>
      <c r="C927" s="2"/>
    </row>
    <row r="928" spans="2:3" ht="12.75" customHeight="1" x14ac:dyDescent="0.2">
      <c r="B928" s="96"/>
      <c r="C928" s="2"/>
    </row>
    <row r="929" spans="2:3" ht="12.75" customHeight="1" x14ac:dyDescent="0.2">
      <c r="B929" s="96"/>
      <c r="C929" s="2"/>
    </row>
    <row r="930" spans="2:3" ht="12.75" customHeight="1" x14ac:dyDescent="0.2">
      <c r="B930" s="96"/>
      <c r="C930" s="2"/>
    </row>
    <row r="931" spans="2:3" ht="12.75" customHeight="1" x14ac:dyDescent="0.2">
      <c r="B931" s="96"/>
      <c r="C931" s="2"/>
    </row>
    <row r="932" spans="2:3" ht="12.75" customHeight="1" x14ac:dyDescent="0.2">
      <c r="B932" s="96"/>
      <c r="C932" s="2"/>
    </row>
    <row r="933" spans="2:3" ht="12.75" customHeight="1" x14ac:dyDescent="0.2">
      <c r="B933" s="96"/>
      <c r="C933" s="2"/>
    </row>
    <row r="934" spans="2:3" ht="12.75" customHeight="1" x14ac:dyDescent="0.2">
      <c r="B934" s="96"/>
      <c r="C934" s="2"/>
    </row>
    <row r="935" spans="2:3" ht="12.75" customHeight="1" x14ac:dyDescent="0.2">
      <c r="B935" s="96"/>
      <c r="C935" s="2"/>
    </row>
    <row r="936" spans="2:3" ht="12.75" customHeight="1" x14ac:dyDescent="0.2">
      <c r="B936" s="96"/>
      <c r="C936" s="2"/>
    </row>
    <row r="937" spans="2:3" ht="12.75" customHeight="1" x14ac:dyDescent="0.2">
      <c r="B937" s="96"/>
      <c r="C937" s="2"/>
    </row>
    <row r="938" spans="2:3" ht="12.75" customHeight="1" x14ac:dyDescent="0.2">
      <c r="B938" s="96"/>
      <c r="C938" s="2"/>
    </row>
    <row r="939" spans="2:3" ht="12.75" customHeight="1" x14ac:dyDescent="0.2">
      <c r="B939" s="96"/>
      <c r="C939" s="2"/>
    </row>
    <row r="940" spans="2:3" ht="12.75" customHeight="1" x14ac:dyDescent="0.2">
      <c r="B940" s="96"/>
      <c r="C940" s="2"/>
    </row>
    <row r="941" spans="2:3" ht="12.75" customHeight="1" x14ac:dyDescent="0.2">
      <c r="B941" s="96"/>
      <c r="C941" s="2"/>
    </row>
    <row r="942" spans="2:3" ht="12.75" customHeight="1" x14ac:dyDescent="0.2">
      <c r="B942" s="96"/>
      <c r="C942" s="2"/>
    </row>
    <row r="943" spans="2:3" ht="12.75" customHeight="1" x14ac:dyDescent="0.2">
      <c r="B943" s="96"/>
      <c r="C943" s="2"/>
    </row>
    <row r="944" spans="2:3" ht="12.75" customHeight="1" x14ac:dyDescent="0.2">
      <c r="B944" s="96"/>
      <c r="C944" s="2"/>
    </row>
    <row r="945" spans="2:3" ht="12.75" customHeight="1" x14ac:dyDescent="0.2">
      <c r="B945" s="96"/>
      <c r="C945" s="2"/>
    </row>
    <row r="946" spans="2:3" ht="12.75" customHeight="1" x14ac:dyDescent="0.2">
      <c r="B946" s="96"/>
      <c r="C946" s="2"/>
    </row>
    <row r="947" spans="2:3" ht="12.75" customHeight="1" x14ac:dyDescent="0.2">
      <c r="B947" s="96"/>
      <c r="C947" s="2"/>
    </row>
    <row r="948" spans="2:3" ht="12.75" customHeight="1" x14ac:dyDescent="0.2">
      <c r="B948" s="96"/>
      <c r="C948" s="2"/>
    </row>
    <row r="949" spans="2:3" ht="12.75" customHeight="1" x14ac:dyDescent="0.2">
      <c r="B949" s="96"/>
      <c r="C949" s="2"/>
    </row>
    <row r="950" spans="2:3" ht="12.75" customHeight="1" x14ac:dyDescent="0.2">
      <c r="B950" s="96"/>
      <c r="C950" s="2"/>
    </row>
    <row r="951" spans="2:3" ht="12.75" customHeight="1" x14ac:dyDescent="0.2">
      <c r="B951" s="96"/>
      <c r="C951" s="2"/>
    </row>
    <row r="952" spans="2:3" ht="12.75" customHeight="1" x14ac:dyDescent="0.2">
      <c r="B952" s="96"/>
      <c r="C952" s="2"/>
    </row>
    <row r="953" spans="2:3" ht="12.75" customHeight="1" x14ac:dyDescent="0.2">
      <c r="B953" s="96"/>
      <c r="C953" s="2"/>
    </row>
    <row r="954" spans="2:3" ht="12.75" customHeight="1" x14ac:dyDescent="0.2">
      <c r="B954" s="96"/>
      <c r="C954" s="2"/>
    </row>
    <row r="955" spans="2:3" ht="12.75" customHeight="1" x14ac:dyDescent="0.2">
      <c r="B955" s="96"/>
      <c r="C955" s="2"/>
    </row>
    <row r="956" spans="2:3" ht="12.75" customHeight="1" x14ac:dyDescent="0.2">
      <c r="B956" s="96"/>
      <c r="C956" s="2"/>
    </row>
    <row r="957" spans="2:3" ht="12.75" customHeight="1" x14ac:dyDescent="0.2">
      <c r="B957" s="96"/>
      <c r="C957" s="2"/>
    </row>
    <row r="958" spans="2:3" ht="12.75" customHeight="1" x14ac:dyDescent="0.2">
      <c r="B958" s="96"/>
      <c r="C958" s="2"/>
    </row>
    <row r="959" spans="2:3" ht="12.75" customHeight="1" x14ac:dyDescent="0.2">
      <c r="B959" s="96"/>
      <c r="C959" s="2"/>
    </row>
    <row r="960" spans="2:3" ht="12.75" customHeight="1" x14ac:dyDescent="0.2">
      <c r="B960" s="96"/>
      <c r="C960" s="2"/>
    </row>
    <row r="961" spans="2:3" ht="12.75" customHeight="1" x14ac:dyDescent="0.2">
      <c r="B961" s="96"/>
      <c r="C961" s="2"/>
    </row>
    <row r="962" spans="2:3" ht="12.75" customHeight="1" x14ac:dyDescent="0.2">
      <c r="B962" s="96"/>
      <c r="C962" s="2"/>
    </row>
    <row r="963" spans="2:3" ht="12.75" customHeight="1" x14ac:dyDescent="0.2">
      <c r="B963" s="96"/>
      <c r="C963" s="2"/>
    </row>
    <row r="964" spans="2:3" ht="12.75" customHeight="1" x14ac:dyDescent="0.2">
      <c r="B964" s="96"/>
      <c r="C964" s="2"/>
    </row>
    <row r="965" spans="2:3" ht="12.75" customHeight="1" x14ac:dyDescent="0.2">
      <c r="B965" s="96"/>
      <c r="C965" s="2"/>
    </row>
    <row r="966" spans="2:3" ht="12.75" customHeight="1" x14ac:dyDescent="0.2">
      <c r="B966" s="96"/>
      <c r="C966" s="2"/>
    </row>
    <row r="967" spans="2:3" ht="12.75" customHeight="1" x14ac:dyDescent="0.2">
      <c r="B967" s="96"/>
      <c r="C967" s="2"/>
    </row>
    <row r="968" spans="2:3" ht="12.75" customHeight="1" x14ac:dyDescent="0.2">
      <c r="B968" s="96"/>
      <c r="C968" s="2"/>
    </row>
    <row r="969" spans="2:3" ht="12.75" customHeight="1" x14ac:dyDescent="0.2">
      <c r="B969" s="96"/>
      <c r="C969" s="2"/>
    </row>
    <row r="970" spans="2:3" ht="12.75" customHeight="1" x14ac:dyDescent="0.2">
      <c r="B970" s="96"/>
      <c r="C970" s="2"/>
    </row>
    <row r="971" spans="2:3" ht="12.75" customHeight="1" x14ac:dyDescent="0.2">
      <c r="B971" s="96"/>
      <c r="C971" s="2"/>
    </row>
    <row r="972" spans="2:3" ht="12.75" customHeight="1" x14ac:dyDescent="0.2">
      <c r="B972" s="96"/>
      <c r="C972" s="2"/>
    </row>
    <row r="973" spans="2:3" ht="12.75" customHeight="1" x14ac:dyDescent="0.2">
      <c r="B973" s="96"/>
      <c r="C973" s="2"/>
    </row>
    <row r="974" spans="2:3" ht="12.75" customHeight="1" x14ac:dyDescent="0.2">
      <c r="B974" s="96"/>
      <c r="C974" s="2"/>
    </row>
    <row r="975" spans="2:3" ht="12.75" customHeight="1" x14ac:dyDescent="0.2">
      <c r="B975" s="96"/>
      <c r="C975" s="2"/>
    </row>
    <row r="976" spans="2:3" ht="12.75" customHeight="1" x14ac:dyDescent="0.2">
      <c r="B976" s="96"/>
      <c r="C976" s="2"/>
    </row>
    <row r="977" spans="2:3" ht="12.75" customHeight="1" x14ac:dyDescent="0.2">
      <c r="B977" s="96"/>
      <c r="C977" s="2"/>
    </row>
    <row r="978" spans="2:3" ht="12.75" customHeight="1" x14ac:dyDescent="0.2">
      <c r="B978" s="96"/>
      <c r="C978" s="2"/>
    </row>
    <row r="979" spans="2:3" ht="12.75" customHeight="1" x14ac:dyDescent="0.2">
      <c r="B979" s="96"/>
      <c r="C979" s="2"/>
    </row>
    <row r="980" spans="2:3" ht="12.75" customHeight="1" x14ac:dyDescent="0.2">
      <c r="B980" s="96"/>
      <c r="C980" s="2"/>
    </row>
    <row r="981" spans="2:3" ht="12.75" customHeight="1" x14ac:dyDescent="0.2">
      <c r="B981" s="96"/>
      <c r="C981" s="2"/>
    </row>
    <row r="982" spans="2:3" ht="12.75" customHeight="1" x14ac:dyDescent="0.2">
      <c r="B982" s="96"/>
      <c r="C982" s="2"/>
    </row>
    <row r="983" spans="2:3" ht="12.75" customHeight="1" x14ac:dyDescent="0.2">
      <c r="B983" s="96"/>
      <c r="C983" s="2"/>
    </row>
    <row r="984" spans="2:3" ht="12.75" customHeight="1" x14ac:dyDescent="0.2">
      <c r="B984" s="96"/>
      <c r="C984" s="2"/>
    </row>
    <row r="985" spans="2:3" ht="12.75" customHeight="1" x14ac:dyDescent="0.2">
      <c r="B985" s="96"/>
      <c r="C985" s="2"/>
    </row>
    <row r="986" spans="2:3" ht="12.75" customHeight="1" x14ac:dyDescent="0.2">
      <c r="B986" s="96"/>
      <c r="C986" s="2"/>
    </row>
    <row r="987" spans="2:3" ht="12.75" customHeight="1" x14ac:dyDescent="0.2">
      <c r="B987" s="96"/>
      <c r="C987" s="2"/>
    </row>
    <row r="988" spans="2:3" ht="12.75" customHeight="1" x14ac:dyDescent="0.2">
      <c r="B988" s="96"/>
      <c r="C988" s="2"/>
    </row>
    <row r="989" spans="2:3" ht="12.75" customHeight="1" x14ac:dyDescent="0.2">
      <c r="B989" s="96"/>
      <c r="C989" s="2"/>
    </row>
    <row r="990" spans="2:3" ht="12.75" customHeight="1" x14ac:dyDescent="0.2">
      <c r="B990" s="96"/>
      <c r="C990" s="2"/>
    </row>
    <row r="991" spans="2:3" ht="12.75" customHeight="1" x14ac:dyDescent="0.2">
      <c r="B991" s="96"/>
      <c r="C991" s="2"/>
    </row>
    <row r="992" spans="2:3" ht="12.75" customHeight="1" x14ac:dyDescent="0.2">
      <c r="B992" s="96"/>
      <c r="C992" s="2"/>
    </row>
    <row r="993" spans="2:3" ht="12.75" customHeight="1" x14ac:dyDescent="0.2">
      <c r="B993" s="96"/>
      <c r="C993" s="2"/>
    </row>
    <row r="994" spans="2:3" ht="12.75" customHeight="1" x14ac:dyDescent="0.2">
      <c r="B994" s="96"/>
      <c r="C994" s="2"/>
    </row>
    <row r="995" spans="2:3" ht="12.75" customHeight="1" x14ac:dyDescent="0.2">
      <c r="B995" s="96"/>
      <c r="C995" s="2"/>
    </row>
    <row r="996" spans="2:3" ht="12.75" customHeight="1" x14ac:dyDescent="0.2">
      <c r="B996" s="96"/>
      <c r="C996" s="2"/>
    </row>
    <row r="997" spans="2:3" ht="12.75" customHeight="1" x14ac:dyDescent="0.2">
      <c r="B997" s="96"/>
      <c r="C997" s="2"/>
    </row>
    <row r="998" spans="2:3" ht="12.75" customHeight="1" x14ac:dyDescent="0.2">
      <c r="B998" s="96"/>
      <c r="C998" s="2"/>
    </row>
    <row r="999" spans="2:3" ht="12.75" customHeight="1" x14ac:dyDescent="0.2">
      <c r="B999" s="96"/>
      <c r="C999" s="2"/>
    </row>
    <row r="1000" spans="2:3" ht="12.75" customHeight="1" x14ac:dyDescent="0.2">
      <c r="B1000" s="96"/>
      <c r="C1000" s="2"/>
    </row>
  </sheetData>
  <mergeCells count="11">
    <mergeCell ref="AF5:AF6"/>
    <mergeCell ref="AF7:AF9"/>
    <mergeCell ref="AF11:AF13"/>
    <mergeCell ref="AF16:AF17"/>
    <mergeCell ref="D2:G2"/>
    <mergeCell ref="H2:K2"/>
    <mergeCell ref="L2:O2"/>
    <mergeCell ref="P2:S2"/>
    <mergeCell ref="T2:W2"/>
    <mergeCell ref="X2:AA2"/>
    <mergeCell ref="AB2:AE2"/>
  </mergeCells>
  <hyperlinks>
    <hyperlink ref="A1" location="DCF!A1" display="DCF" xr:uid="{00000000-0004-0000-0200-000000000000}"/>
    <hyperlink ref="B1" location="'3 Statement'!A1" display="3 Statement" xr:uid="{00000000-0004-0000-02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DE6D-4FCA-48A6-9FCC-1BAA06908D3B}">
  <sheetPr filterMode="1"/>
  <dimension ref="A1:D1441"/>
  <sheetViews>
    <sheetView topLeftCell="B1" workbookViewId="0"/>
  </sheetViews>
  <sheetFormatPr defaultRowHeight="12.75" outlineLevelCol="1" x14ac:dyDescent="0.2"/>
  <cols>
    <col min="1" max="1" width="54.85546875" style="221" hidden="1" customWidth="1" outlineLevel="1"/>
    <col min="2" max="2" width="54.85546875" style="221" customWidth="1" collapsed="1"/>
    <col min="3" max="3" width="7.140625" style="221" bestFit="1" customWidth="1"/>
    <col min="4" max="16384" width="9.140625" style="221"/>
  </cols>
  <sheetData>
    <row r="1" spans="1:4" x14ac:dyDescent="0.2">
      <c r="A1" s="229" t="s">
        <v>4882</v>
      </c>
      <c r="B1" s="229" t="str">
        <f t="shared" ref="B1:B20" si="0">TRIM(RIGHT(+LEFT(A1,23),20))</f>
        <v>Intel Core i7-10700</v>
      </c>
      <c r="C1" s="230">
        <v>246</v>
      </c>
      <c r="D1" s="229" t="str">
        <f t="shared" ref="D1:D32" si="1">TRIM(LEFT(+RIGHT(A1,8),4))</f>
        <v>6.5%</v>
      </c>
    </row>
    <row r="2" spans="1:4" x14ac:dyDescent="0.2">
      <c r="A2" s="229" t="s">
        <v>4881</v>
      </c>
      <c r="B2" s="229" t="str">
        <f t="shared" si="0"/>
        <v>AMD Ryzen 7 5700X3D</v>
      </c>
      <c r="C2" s="230">
        <v>247</v>
      </c>
      <c r="D2" s="229" t="str">
        <f t="shared" si="1"/>
        <v>6.7%</v>
      </c>
    </row>
    <row r="3" spans="1:4" x14ac:dyDescent="0.2">
      <c r="A3" s="229" t="s">
        <v>4880</v>
      </c>
      <c r="B3" s="229" t="str">
        <f t="shared" si="0"/>
        <v>Intel Core i3-14100</v>
      </c>
      <c r="C3" s="230">
        <v>120</v>
      </c>
      <c r="D3" s="229" t="str">
        <f t="shared" si="1"/>
        <v>6.9%</v>
      </c>
    </row>
    <row r="4" spans="1:4" x14ac:dyDescent="0.2">
      <c r="A4" s="229" t="s">
        <v>4879</v>
      </c>
      <c r="B4" s="229" t="str">
        <f t="shared" si="0"/>
        <v>Intel Core i7-9700K</v>
      </c>
      <c r="C4" s="230">
        <v>309</v>
      </c>
      <c r="D4" s="229" t="str">
        <f t="shared" si="1"/>
        <v>6.9%</v>
      </c>
    </row>
    <row r="5" spans="1:4" x14ac:dyDescent="0.2">
      <c r="A5" s="229" t="s">
        <v>4878</v>
      </c>
      <c r="B5" s="229" t="str">
        <f t="shared" si="0"/>
        <v>Intel Core i7-9700K</v>
      </c>
      <c r="C5" s="230">
        <v>280</v>
      </c>
      <c r="D5" s="229" t="str">
        <f t="shared" si="1"/>
        <v>7.1%</v>
      </c>
    </row>
    <row r="6" spans="1:4" x14ac:dyDescent="0.2">
      <c r="A6" s="229" t="s">
        <v>4877</v>
      </c>
      <c r="B6" s="229" t="str">
        <f t="shared" si="0"/>
        <v>AMD Ryzen 7 8700G •</v>
      </c>
      <c r="C6" s="230">
        <v>329</v>
      </c>
      <c r="D6" s="229" t="str">
        <f t="shared" si="1"/>
        <v>7.2%</v>
      </c>
    </row>
    <row r="7" spans="1:4" x14ac:dyDescent="0.2">
      <c r="A7" s="229" t="s">
        <v>4876</v>
      </c>
      <c r="B7" s="229" t="str">
        <f t="shared" si="0"/>
        <v>Intel Core i9-9900K</v>
      </c>
      <c r="C7" s="230">
        <v>360</v>
      </c>
      <c r="D7" s="229" t="str">
        <f t="shared" si="1"/>
        <v>7.8%</v>
      </c>
    </row>
    <row r="8" spans="1:4" x14ac:dyDescent="0.2">
      <c r="A8" s="229" t="s">
        <v>4875</v>
      </c>
      <c r="B8" s="229" t="str">
        <f t="shared" si="0"/>
        <v>Intel Core i9-9900K</v>
      </c>
      <c r="C8" s="230">
        <v>468</v>
      </c>
      <c r="D8" s="229" t="str">
        <f t="shared" si="1"/>
        <v>7.9%</v>
      </c>
    </row>
    <row r="9" spans="1:4" x14ac:dyDescent="0.2">
      <c r="A9" s="229" t="s">
        <v>4874</v>
      </c>
      <c r="B9" s="229" t="str">
        <f t="shared" si="0"/>
        <v>Intel Core i7-11700</v>
      </c>
      <c r="C9" s="230">
        <v>216</v>
      </c>
      <c r="D9" s="229" t="str">
        <f t="shared" si="1"/>
        <v>8.1%</v>
      </c>
    </row>
    <row r="10" spans="1:4" x14ac:dyDescent="0.2">
      <c r="A10" s="229" t="s">
        <v>4873</v>
      </c>
      <c r="B10" s="229" t="str">
        <f t="shared" si="0"/>
        <v>AMD Ryzen 7 5800X •</v>
      </c>
      <c r="C10" s="230">
        <v>208</v>
      </c>
      <c r="D10" s="229" t="str">
        <f t="shared" si="1"/>
        <v>8.1%</v>
      </c>
    </row>
    <row r="11" spans="1:4" x14ac:dyDescent="0.2">
      <c r="A11" s="229" t="s">
        <v>4872</v>
      </c>
      <c r="B11" s="229" t="str">
        <f t="shared" si="0"/>
        <v>Intel Core i5-12400</v>
      </c>
      <c r="C11" s="230">
        <v>153</v>
      </c>
      <c r="D11" s="229" t="str">
        <f t="shared" si="1"/>
        <v>8.2%</v>
      </c>
    </row>
    <row r="12" spans="1:4" x14ac:dyDescent="0.2">
      <c r="A12" s="229" t="s">
        <v>4871</v>
      </c>
      <c r="B12" s="229" t="str">
        <f t="shared" si="0"/>
        <v>Intel Core i9-10850</v>
      </c>
      <c r="C12" s="230">
        <v>286</v>
      </c>
      <c r="D12" s="229" t="str">
        <f t="shared" si="1"/>
        <v>8.9%</v>
      </c>
    </row>
    <row r="13" spans="1:4" x14ac:dyDescent="0.2">
      <c r="A13" s="229" t="s">
        <v>4870</v>
      </c>
      <c r="B13" s="229" t="str">
        <f t="shared" si="0"/>
        <v>Intel Core i5-11600</v>
      </c>
      <c r="C13" s="230">
        <v>157</v>
      </c>
      <c r="D13" s="229" t="str">
        <f t="shared" si="1"/>
        <v>9.1%</v>
      </c>
    </row>
    <row r="14" spans="1:4" x14ac:dyDescent="0.2">
      <c r="A14" s="229" t="s">
        <v>4869</v>
      </c>
      <c r="B14" s="229" t="str">
        <f t="shared" si="0"/>
        <v>Intel Core i5-12500</v>
      </c>
      <c r="C14" s="230">
        <v>196</v>
      </c>
      <c r="D14" s="229" t="str">
        <f t="shared" si="1"/>
        <v>9.2%</v>
      </c>
    </row>
    <row r="15" spans="1:4" x14ac:dyDescent="0.2">
      <c r="A15" s="229" t="s">
        <v>4868</v>
      </c>
      <c r="B15" s="229" t="str">
        <f t="shared" si="0"/>
        <v>Intel Core i5-11600</v>
      </c>
      <c r="C15" s="230">
        <v>175</v>
      </c>
      <c r="D15" s="229" t="str">
        <f t="shared" si="1"/>
        <v>9.3%</v>
      </c>
    </row>
    <row r="16" spans="1:4" x14ac:dyDescent="0.2">
      <c r="A16" s="229" t="s">
        <v>4867</v>
      </c>
      <c r="B16" s="229" t="str">
        <f t="shared" si="0"/>
        <v>Intel Core i9-10900</v>
      </c>
      <c r="C16" s="230">
        <v>282</v>
      </c>
      <c r="D16" s="229" t="str">
        <f t="shared" si="1"/>
        <v>9.5%</v>
      </c>
    </row>
    <row r="17" spans="1:4" x14ac:dyDescent="0.2">
      <c r="A17" s="229" t="s">
        <v>4866</v>
      </c>
      <c r="B17" s="229" t="str">
        <f t="shared" si="0"/>
        <v>Intel Core i9-10900</v>
      </c>
      <c r="C17" s="230">
        <v>445</v>
      </c>
      <c r="D17" s="229" t="str">
        <f t="shared" si="1"/>
        <v>9.6%</v>
      </c>
    </row>
    <row r="18" spans="1:4" x14ac:dyDescent="0.2">
      <c r="A18" s="229" t="s">
        <v>4865</v>
      </c>
      <c r="B18" s="229" t="str">
        <f t="shared" si="0"/>
        <v>Intel Core i9-11900</v>
      </c>
      <c r="C18" s="230">
        <v>270</v>
      </c>
      <c r="D18" s="229" t="str">
        <f t="shared" si="1"/>
        <v>9.9%</v>
      </c>
    </row>
    <row r="19" spans="1:4" x14ac:dyDescent="0.2">
      <c r="A19" s="229" t="s">
        <v>4864</v>
      </c>
      <c r="B19" s="229" t="str">
        <f t="shared" si="0"/>
        <v>Intel Core i5-11600</v>
      </c>
      <c r="C19" s="230">
        <v>150</v>
      </c>
      <c r="D19" s="229" t="str">
        <f t="shared" si="1"/>
        <v>97%</v>
      </c>
    </row>
    <row r="20" spans="1:4" x14ac:dyDescent="0.2">
      <c r="A20" s="229" t="s">
        <v>4863</v>
      </c>
      <c r="B20" s="229" t="str">
        <f t="shared" si="0"/>
        <v>Intel Core i5-12400</v>
      </c>
      <c r="C20" s="230">
        <v>141</v>
      </c>
      <c r="D20" s="229" t="str">
        <f t="shared" si="1"/>
        <v>98%</v>
      </c>
    </row>
    <row r="21" spans="1:4" hidden="1" x14ac:dyDescent="0.2">
      <c r="A21" s="221" t="s">
        <v>4862</v>
      </c>
      <c r="B21" s="229" t="str">
        <f>+LEFT(A21, 23)</f>
        <v>20. Intel Core i9-14900</v>
      </c>
      <c r="C21" s="221" t="s">
        <v>3441</v>
      </c>
      <c r="D21" s="221" t="str">
        <f t="shared" si="1"/>
        <v>• 1</v>
      </c>
    </row>
    <row r="22" spans="1:4" x14ac:dyDescent="0.2">
      <c r="A22" s="229" t="s">
        <v>4861</v>
      </c>
      <c r="B22" s="229" t="str">
        <f>TRIM(RIGHT(+LEFT(A22,23),20))</f>
        <v>AMD Ryzen 9 5900X •</v>
      </c>
      <c r="C22" s="230">
        <v>275</v>
      </c>
      <c r="D22" s="229" t="str">
        <f t="shared" si="1"/>
        <v>99%</v>
      </c>
    </row>
    <row r="23" spans="1:4" hidden="1" x14ac:dyDescent="0.2">
      <c r="A23" s="221" t="s">
        <v>4860</v>
      </c>
      <c r="B23" s="229" t="str">
        <f>+LEFT(A23, 23)</f>
        <v>22. Intel Core i9-13980</v>
      </c>
      <c r="C23" s="221" t="s">
        <v>3441</v>
      </c>
      <c r="D23" s="221" t="str">
        <f t="shared" si="1"/>
        <v>• 1</v>
      </c>
    </row>
    <row r="24" spans="1:4" x14ac:dyDescent="0.2">
      <c r="A24" s="229" t="s">
        <v>4859</v>
      </c>
      <c r="B24" s="229" t="str">
        <f>TRIM(RIGHT(+LEFT(A24,23),20))</f>
        <v>AMD Ryzen 9 5950X •</v>
      </c>
      <c r="C24" s="230">
        <v>379</v>
      </c>
      <c r="D24" s="229" t="str">
        <f t="shared" si="1"/>
        <v>100%</v>
      </c>
    </row>
    <row r="25" spans="1:4" x14ac:dyDescent="0.2">
      <c r="A25" s="229" t="s">
        <v>4858</v>
      </c>
      <c r="B25" s="229" t="str">
        <f>TRIM(RIGHT(+LEFT(A25,23),20))</f>
        <v>Intel Core i9-11900</v>
      </c>
      <c r="C25" s="230">
        <v>274</v>
      </c>
      <c r="D25" s="229" t="str">
        <f t="shared" si="1"/>
        <v>100%</v>
      </c>
    </row>
    <row r="26" spans="1:4" x14ac:dyDescent="0.2">
      <c r="A26" s="229" t="s">
        <v>4857</v>
      </c>
      <c r="B26" s="229" t="str">
        <f>TRIM(RIGHT(+LEFT(A26,23),20))</f>
        <v>Intel Core i7-11700</v>
      </c>
      <c r="C26" s="230">
        <v>240</v>
      </c>
      <c r="D26" s="229" t="str">
        <f t="shared" si="1"/>
        <v>101%</v>
      </c>
    </row>
    <row r="27" spans="1:4" x14ac:dyDescent="0.2">
      <c r="A27" s="229" t="s">
        <v>4856</v>
      </c>
      <c r="B27" s="229" t="str">
        <f>TRIM(RIGHT(+LEFT(A27,23),20))</f>
        <v>Intel Core i5-12600</v>
      </c>
      <c r="C27" s="230">
        <v>161</v>
      </c>
      <c r="D27" s="229" t="str">
        <f t="shared" si="1"/>
        <v>102%</v>
      </c>
    </row>
    <row r="28" spans="1:4" hidden="1" x14ac:dyDescent="0.2">
      <c r="A28" s="221" t="s">
        <v>4855</v>
      </c>
      <c r="B28" s="229" t="str">
        <f>+LEFT(A28, 23)</f>
        <v>27. Intel Core i9-13950</v>
      </c>
      <c r="C28" s="221" t="s">
        <v>3441</v>
      </c>
      <c r="D28" s="221" t="str">
        <f t="shared" si="1"/>
        <v>• 1</v>
      </c>
    </row>
    <row r="29" spans="1:4" x14ac:dyDescent="0.2">
      <c r="A29" s="229" t="s">
        <v>4854</v>
      </c>
      <c r="B29" s="229" t="str">
        <f>TRIM(RIGHT(+LEFT(A29,23),20))</f>
        <v>Intel Core i7-11700</v>
      </c>
      <c r="C29" s="230">
        <v>248</v>
      </c>
      <c r="D29" s="229" t="str">
        <f t="shared" si="1"/>
        <v>102%</v>
      </c>
    </row>
    <row r="30" spans="1:4" hidden="1" x14ac:dyDescent="0.2">
      <c r="A30" s="221" t="s">
        <v>4853</v>
      </c>
      <c r="B30" s="229" t="str">
        <f>+LEFT(A30, 23)</f>
        <v>29. Intel Core i9-13900</v>
      </c>
      <c r="C30" s="221" t="s">
        <v>3441</v>
      </c>
      <c r="D30" s="221" t="str">
        <f t="shared" si="1"/>
        <v>• 1</v>
      </c>
    </row>
    <row r="31" spans="1:4" x14ac:dyDescent="0.2">
      <c r="A31" s="229" t="s">
        <v>4852</v>
      </c>
      <c r="B31" s="229" t="str">
        <f t="shared" ref="B31:B37" si="2">TRIM(RIGHT(+LEFT(A31,23),20))</f>
        <v>Intel Core i9-11900</v>
      </c>
      <c r="C31" s="230">
        <v>265</v>
      </c>
      <c r="D31" s="229" t="str">
        <f t="shared" si="1"/>
        <v>103%</v>
      </c>
    </row>
    <row r="32" spans="1:4" x14ac:dyDescent="0.2">
      <c r="A32" s="229" t="s">
        <v>4851</v>
      </c>
      <c r="B32" s="229" t="str">
        <f t="shared" si="2"/>
        <v>AMD Ryzen 7 5800X3D</v>
      </c>
      <c r="C32" s="230">
        <v>293</v>
      </c>
      <c r="D32" s="229" t="str">
        <f t="shared" si="1"/>
        <v>104%</v>
      </c>
    </row>
    <row r="33" spans="1:4" x14ac:dyDescent="0.2">
      <c r="A33" s="229" t="s">
        <v>4850</v>
      </c>
      <c r="B33" s="229" t="str">
        <f t="shared" si="2"/>
        <v>Intel Core i9-11900</v>
      </c>
      <c r="C33" s="230">
        <v>270</v>
      </c>
      <c r="D33" s="229" t="str">
        <f t="shared" ref="D33:D64" si="3">TRIM(LEFT(+RIGHT(A33,8),4))</f>
        <v>104%</v>
      </c>
    </row>
    <row r="34" spans="1:4" x14ac:dyDescent="0.2">
      <c r="A34" s="229" t="s">
        <v>4849</v>
      </c>
      <c r="B34" s="229" t="str">
        <f t="shared" si="2"/>
        <v>AMD Ryzen 5 7600 •</v>
      </c>
      <c r="C34" s="230">
        <v>233</v>
      </c>
      <c r="D34" s="229" t="str">
        <f t="shared" si="3"/>
        <v>106%</v>
      </c>
    </row>
    <row r="35" spans="1:4" x14ac:dyDescent="0.2">
      <c r="A35" s="229" t="s">
        <v>4848</v>
      </c>
      <c r="B35" s="229" t="str">
        <f t="shared" si="2"/>
        <v>Intel Core i5-13400</v>
      </c>
      <c r="C35" s="230">
        <v>206</v>
      </c>
      <c r="D35" s="229" t="str">
        <f t="shared" si="3"/>
        <v>106%</v>
      </c>
    </row>
    <row r="36" spans="1:4" x14ac:dyDescent="0.2">
      <c r="A36" s="229" t="s">
        <v>4847</v>
      </c>
      <c r="B36" s="229" t="str">
        <f t="shared" si="2"/>
        <v>Intel Core i5-13400</v>
      </c>
      <c r="C36" s="230">
        <v>186</v>
      </c>
      <c r="D36" s="229" t="str">
        <f t="shared" si="3"/>
        <v>106%</v>
      </c>
    </row>
    <row r="37" spans="1:4" x14ac:dyDescent="0.2">
      <c r="A37" s="229" t="s">
        <v>4846</v>
      </c>
      <c r="B37" s="229" t="str">
        <f t="shared" si="2"/>
        <v>Intel Core i5-14400</v>
      </c>
      <c r="C37" s="230">
        <v>210</v>
      </c>
      <c r="D37" s="229" t="str">
        <f t="shared" si="3"/>
        <v>107%</v>
      </c>
    </row>
    <row r="38" spans="1:4" hidden="1" x14ac:dyDescent="0.2">
      <c r="A38" s="221" t="s">
        <v>4845</v>
      </c>
      <c r="B38" s="229" t="str">
        <f>+LEFT(A38, 23)</f>
        <v>37. Intel Core i7-14700</v>
      </c>
      <c r="C38" s="221" t="s">
        <v>3441</v>
      </c>
      <c r="D38" s="221" t="str">
        <f t="shared" si="3"/>
        <v>• 1</v>
      </c>
    </row>
    <row r="39" spans="1:4" hidden="1" x14ac:dyDescent="0.2">
      <c r="A39" s="221" t="s">
        <v>4844</v>
      </c>
      <c r="B39" s="229" t="str">
        <f>+LEFT(A39, 23)</f>
        <v>38. Intel Core i7-13850</v>
      </c>
      <c r="C39" s="221" t="s">
        <v>3441</v>
      </c>
      <c r="D39" s="221" t="str">
        <f t="shared" si="3"/>
        <v>• 1</v>
      </c>
    </row>
    <row r="40" spans="1:4" x14ac:dyDescent="0.2">
      <c r="A40" s="229" t="s">
        <v>4843</v>
      </c>
      <c r="B40" s="229" t="str">
        <f t="shared" ref="B40:B46" si="4">TRIM(RIGHT(+LEFT(A40,23),20))</f>
        <v>AMD Ryzen 9 7900 •</v>
      </c>
      <c r="C40" s="230">
        <v>369</v>
      </c>
      <c r="D40" s="229" t="str">
        <f t="shared" si="3"/>
        <v>109%</v>
      </c>
    </row>
    <row r="41" spans="1:4" x14ac:dyDescent="0.2">
      <c r="A41" s="229" t="s">
        <v>4842</v>
      </c>
      <c r="B41" s="229" t="str">
        <f t="shared" si="4"/>
        <v>Intel Core i5-12600</v>
      </c>
      <c r="C41" s="230">
        <v>160</v>
      </c>
      <c r="D41" s="229" t="str">
        <f t="shared" si="3"/>
        <v>109%</v>
      </c>
    </row>
    <row r="42" spans="1:4" x14ac:dyDescent="0.2">
      <c r="A42" s="229" t="s">
        <v>4841</v>
      </c>
      <c r="B42" s="229" t="str">
        <f t="shared" si="4"/>
        <v>Intel Core i5-12600</v>
      </c>
      <c r="C42" s="230">
        <v>179</v>
      </c>
      <c r="D42" s="229" t="str">
        <f t="shared" si="3"/>
        <v>109%</v>
      </c>
    </row>
    <row r="43" spans="1:4" x14ac:dyDescent="0.2">
      <c r="A43" s="229" t="s">
        <v>4840</v>
      </c>
      <c r="B43" s="229" t="str">
        <f t="shared" si="4"/>
        <v>AMD Ryzen 7 7700 •</v>
      </c>
      <c r="C43" s="230">
        <v>259</v>
      </c>
      <c r="D43" s="229" t="str">
        <f t="shared" si="3"/>
        <v>109%</v>
      </c>
    </row>
    <row r="44" spans="1:4" x14ac:dyDescent="0.2">
      <c r="A44" s="229" t="s">
        <v>4839</v>
      </c>
      <c r="B44" s="229" t="str">
        <f t="shared" si="4"/>
        <v>Intel Core i7-12700</v>
      </c>
      <c r="C44" s="230">
        <v>250</v>
      </c>
      <c r="D44" s="229" t="str">
        <f t="shared" si="3"/>
        <v>109%</v>
      </c>
    </row>
    <row r="45" spans="1:4" x14ac:dyDescent="0.2">
      <c r="A45" s="229" t="s">
        <v>4838</v>
      </c>
      <c r="B45" s="229" t="str">
        <f t="shared" si="4"/>
        <v>AMD Ryzen 5 7600X •</v>
      </c>
      <c r="C45" s="230">
        <v>213</v>
      </c>
      <c r="D45" s="229" t="str">
        <f t="shared" si="3"/>
        <v>110%</v>
      </c>
    </row>
    <row r="46" spans="1:4" x14ac:dyDescent="0.2">
      <c r="A46" s="229" t="s">
        <v>4837</v>
      </c>
      <c r="B46" s="229" t="str">
        <f t="shared" si="4"/>
        <v>Intel Core i9-12900</v>
      </c>
      <c r="C46" s="230">
        <v>351</v>
      </c>
      <c r="D46" s="229" t="str">
        <f t="shared" si="3"/>
        <v>111%</v>
      </c>
    </row>
    <row r="47" spans="1:4" hidden="1" x14ac:dyDescent="0.2">
      <c r="A47" s="221" t="s">
        <v>4836</v>
      </c>
      <c r="B47" s="229" t="str">
        <f>+LEFT(A47, 23)</f>
        <v>46. Intel Core i7-12700</v>
      </c>
      <c r="C47" s="221" t="s">
        <v>3441</v>
      </c>
      <c r="D47" s="221" t="str">
        <f t="shared" si="3"/>
        <v>• 1</v>
      </c>
    </row>
    <row r="48" spans="1:4" hidden="1" x14ac:dyDescent="0.2">
      <c r="A48" s="221" t="s">
        <v>4835</v>
      </c>
      <c r="B48" s="229" t="str">
        <f>+LEFT(A48, 23)</f>
        <v>47. Intel Core i7-13700</v>
      </c>
      <c r="C48" s="221" t="s">
        <v>3441</v>
      </c>
      <c r="D48" s="221" t="str">
        <f t="shared" si="3"/>
        <v>• 1</v>
      </c>
    </row>
    <row r="49" spans="1:4" hidden="1" x14ac:dyDescent="0.2">
      <c r="A49" s="221" t="s">
        <v>4834</v>
      </c>
      <c r="B49" s="229" t="str">
        <f>+LEFT(A49, 23)</f>
        <v>48. Intel Core i7-12650</v>
      </c>
      <c r="C49" s="221" t="s">
        <v>3441</v>
      </c>
      <c r="D49" s="221" t="str">
        <f t="shared" si="3"/>
        <v>• 1</v>
      </c>
    </row>
    <row r="50" spans="1:4" hidden="1" x14ac:dyDescent="0.2">
      <c r="A50" s="221" t="s">
        <v>4833</v>
      </c>
      <c r="B50" s="229" t="str">
        <f>+LEFT(A50, 23)</f>
        <v>49. Intel Core i9-13900</v>
      </c>
      <c r="C50" s="221" t="s">
        <v>3441</v>
      </c>
      <c r="D50" s="221" t="str">
        <f t="shared" si="3"/>
        <v>• 1</v>
      </c>
    </row>
    <row r="51" spans="1:4" hidden="1" x14ac:dyDescent="0.2">
      <c r="A51" s="221" t="s">
        <v>4832</v>
      </c>
      <c r="B51" s="229" t="str">
        <f>+LEFT(A51, 23)</f>
        <v>50. Intel Core i9-12950</v>
      </c>
      <c r="C51" s="221" t="s">
        <v>3441</v>
      </c>
      <c r="D51" s="221" t="str">
        <f t="shared" si="3"/>
        <v>• 1</v>
      </c>
    </row>
    <row r="52" spans="1:4" x14ac:dyDescent="0.2">
      <c r="A52" s="229" t="s">
        <v>4831</v>
      </c>
      <c r="B52" s="229" t="str">
        <f>TRIM(RIGHT(+LEFT(A52,23),20))</f>
        <v>AMD Ryzen 7 7700X •</v>
      </c>
      <c r="C52" s="230">
        <v>282</v>
      </c>
      <c r="D52" s="229" t="str">
        <f t="shared" si="3"/>
        <v>112%</v>
      </c>
    </row>
    <row r="53" spans="1:4" x14ac:dyDescent="0.2">
      <c r="A53" s="229" t="s">
        <v>4830</v>
      </c>
      <c r="B53" s="229" t="str">
        <f>TRIM(RIGHT(+LEFT(A53,23),20))</f>
        <v>Intel Core i5-14500</v>
      </c>
      <c r="C53" s="230">
        <v>240</v>
      </c>
      <c r="D53" s="229" t="str">
        <f t="shared" si="3"/>
        <v>113%</v>
      </c>
    </row>
    <row r="54" spans="1:4" x14ac:dyDescent="0.2">
      <c r="A54" s="229" t="s">
        <v>4829</v>
      </c>
      <c r="B54" s="229" t="str">
        <f>TRIM(RIGHT(+LEFT(A54,23),20))</f>
        <v>Intel Core i9-12900</v>
      </c>
      <c r="C54" s="230">
        <v>300</v>
      </c>
      <c r="D54" s="229" t="str">
        <f t="shared" si="3"/>
        <v>113%</v>
      </c>
    </row>
    <row r="55" spans="1:4" x14ac:dyDescent="0.2">
      <c r="A55" s="229" t="s">
        <v>4828</v>
      </c>
      <c r="B55" s="229" t="str">
        <f>TRIM(RIGHT(+LEFT(A55,23),20))</f>
        <v>Intel Core i5-13500</v>
      </c>
      <c r="C55" s="230">
        <v>240</v>
      </c>
      <c r="D55" s="229" t="str">
        <f t="shared" si="3"/>
        <v>113%</v>
      </c>
    </row>
    <row r="56" spans="1:4" hidden="1" x14ac:dyDescent="0.2">
      <c r="A56" s="221" t="s">
        <v>4827</v>
      </c>
      <c r="B56" s="229" t="str">
        <f>+LEFT(A56, 23)</f>
        <v>55. Intel Core i9-12900</v>
      </c>
      <c r="C56" s="221" t="s">
        <v>3441</v>
      </c>
      <c r="D56" s="221" t="str">
        <f t="shared" si="3"/>
        <v>• 1</v>
      </c>
    </row>
    <row r="57" spans="1:4" hidden="1" x14ac:dyDescent="0.2">
      <c r="A57" s="221" t="s">
        <v>4826</v>
      </c>
      <c r="B57" s="229" t="str">
        <f>+LEFT(A57, 23)</f>
        <v>56. Intel Core i7-13800</v>
      </c>
      <c r="C57" s="221" t="s">
        <v>3441</v>
      </c>
      <c r="D57" s="221" t="str">
        <f t="shared" si="3"/>
        <v>• 1</v>
      </c>
    </row>
    <row r="58" spans="1:4" hidden="1" x14ac:dyDescent="0.2">
      <c r="A58" s="221" t="s">
        <v>4825</v>
      </c>
      <c r="B58" s="229" t="str">
        <f>+LEFT(A58, 23)</f>
        <v>57. Intel Core i7-13650</v>
      </c>
      <c r="C58" s="221" t="s">
        <v>3441</v>
      </c>
      <c r="D58" s="221" t="str">
        <f t="shared" si="3"/>
        <v>• 1</v>
      </c>
    </row>
    <row r="59" spans="1:4" x14ac:dyDescent="0.2">
      <c r="A59" s="229" t="s">
        <v>4824</v>
      </c>
      <c r="B59" s="229" t="str">
        <f>TRIM(RIGHT(+LEFT(A59,23),20))</f>
        <v>Intel Core i7-12700</v>
      </c>
      <c r="C59" s="230">
        <v>254</v>
      </c>
      <c r="D59" s="229" t="str">
        <f t="shared" si="3"/>
        <v>114%</v>
      </c>
    </row>
    <row r="60" spans="1:4" x14ac:dyDescent="0.2">
      <c r="A60" s="229" t="s">
        <v>4823</v>
      </c>
      <c r="B60" s="229" t="str">
        <f>TRIM(RIGHT(+LEFT(A60,23),20))</f>
        <v>Intel Core i7-12700</v>
      </c>
      <c r="C60" s="230">
        <v>238</v>
      </c>
      <c r="D60" s="229" t="str">
        <f t="shared" si="3"/>
        <v>114%</v>
      </c>
    </row>
    <row r="61" spans="1:4" hidden="1" x14ac:dyDescent="0.2">
      <c r="A61" s="221" t="s">
        <v>4822</v>
      </c>
      <c r="B61" s="229" t="str">
        <f>+LEFT(A61, 23)</f>
        <v>60. Intel Core i7-13700</v>
      </c>
      <c r="C61" s="221" t="s">
        <v>3441</v>
      </c>
      <c r="D61" s="221" t="str">
        <f t="shared" si="3"/>
        <v>• 1</v>
      </c>
    </row>
    <row r="62" spans="1:4" hidden="1" x14ac:dyDescent="0.2">
      <c r="A62" s="221" t="s">
        <v>4821</v>
      </c>
      <c r="B62" s="229" t="str">
        <f>+LEFT(A62, 23)</f>
        <v>61. AMD Ryzen 5 7500F •</v>
      </c>
      <c r="C62" s="221" t="s">
        <v>3441</v>
      </c>
      <c r="D62" s="221" t="str">
        <f t="shared" si="3"/>
        <v>• 1</v>
      </c>
    </row>
    <row r="63" spans="1:4" x14ac:dyDescent="0.2">
      <c r="A63" s="229" t="s">
        <v>4820</v>
      </c>
      <c r="B63" s="229" t="str">
        <f>TRIM(RIGHT(+LEFT(A63,23),20))</f>
        <v>AMD Ryzen 9 7950X •</v>
      </c>
      <c r="C63" s="230">
        <v>550</v>
      </c>
      <c r="D63" s="229" t="str">
        <f t="shared" si="3"/>
        <v>114%</v>
      </c>
    </row>
    <row r="64" spans="1:4" hidden="1" x14ac:dyDescent="0.2">
      <c r="A64" s="221" t="s">
        <v>4819</v>
      </c>
      <c r="B64" s="229" t="str">
        <f>+LEFT(A64, 23)</f>
        <v>63. Intel Core i7-13620</v>
      </c>
      <c r="C64" s="221" t="s">
        <v>3441</v>
      </c>
      <c r="D64" s="221" t="str">
        <f t="shared" si="3"/>
        <v>• 1</v>
      </c>
    </row>
    <row r="65" spans="1:4" x14ac:dyDescent="0.2">
      <c r="A65" s="229" t="s">
        <v>4818</v>
      </c>
      <c r="B65" s="229" t="str">
        <f>TRIM(RIGHT(+LEFT(A65,23),20))</f>
        <v>AMD Ryzen 9 7900X •</v>
      </c>
      <c r="C65" s="230">
        <v>381</v>
      </c>
      <c r="D65" s="229" t="str">
        <f t="shared" ref="D65:D96" si="5">TRIM(LEFT(+RIGHT(A65,8),4))</f>
        <v>116%</v>
      </c>
    </row>
    <row r="66" spans="1:4" x14ac:dyDescent="0.2">
      <c r="A66" s="229" t="s">
        <v>4817</v>
      </c>
      <c r="B66" s="229" t="str">
        <f>TRIM(RIGHT(+LEFT(A66,23),20))</f>
        <v>Intel Core i5-13600</v>
      </c>
      <c r="C66" s="230">
        <v>284</v>
      </c>
      <c r="D66" s="229" t="str">
        <f t="shared" si="5"/>
        <v>116%</v>
      </c>
    </row>
    <row r="67" spans="1:4" x14ac:dyDescent="0.2">
      <c r="A67" s="229" t="s">
        <v>4816</v>
      </c>
      <c r="B67" s="229" t="str">
        <f>TRIM(RIGHT(+LEFT(A67,23),20))</f>
        <v>AMD Ryzen 9 7900X3D</v>
      </c>
      <c r="C67" s="230">
        <v>406</v>
      </c>
      <c r="D67" s="229" t="str">
        <f t="shared" si="5"/>
        <v>117%</v>
      </c>
    </row>
    <row r="68" spans="1:4" x14ac:dyDescent="0.2">
      <c r="A68" s="229" t="s">
        <v>4815</v>
      </c>
      <c r="B68" s="229" t="str">
        <f>TRIM(RIGHT(+LEFT(A68,23),20))</f>
        <v>Intel Core i9-12900</v>
      </c>
      <c r="C68" s="230">
        <v>310</v>
      </c>
      <c r="D68" s="229" t="str">
        <f t="shared" si="5"/>
        <v>117%</v>
      </c>
    </row>
    <row r="69" spans="1:4" hidden="1" x14ac:dyDescent="0.2">
      <c r="A69" s="221" t="s">
        <v>4814</v>
      </c>
      <c r="B69" s="229" t="str">
        <f>+LEFT(A69, 23)</f>
        <v>68. AMD Ryzen 5 5600X3D</v>
      </c>
      <c r="C69" s="221" t="s">
        <v>3441</v>
      </c>
      <c r="D69" s="221" t="str">
        <f t="shared" si="5"/>
        <v>• 1</v>
      </c>
    </row>
    <row r="70" spans="1:4" x14ac:dyDescent="0.2">
      <c r="A70" s="229" t="s">
        <v>4813</v>
      </c>
      <c r="B70" s="229" t="str">
        <f>TRIM(RIGHT(+LEFT(A70,23),20))</f>
        <v>Intel Core i9-12900</v>
      </c>
      <c r="C70" s="230">
        <v>360</v>
      </c>
      <c r="D70" s="229" t="str">
        <f t="shared" si="5"/>
        <v>117%</v>
      </c>
    </row>
    <row r="71" spans="1:4" hidden="1" x14ac:dyDescent="0.2">
      <c r="A71" s="221" t="s">
        <v>4812</v>
      </c>
      <c r="B71" s="229" t="str">
        <f>+LEFT(A71, 23)</f>
        <v>70. Intel Core i5-13500</v>
      </c>
      <c r="C71" s="221" t="s">
        <v>3441</v>
      </c>
      <c r="D71" s="221" t="str">
        <f t="shared" si="5"/>
        <v>• 99</v>
      </c>
    </row>
    <row r="72" spans="1:4" x14ac:dyDescent="0.2">
      <c r="A72" s="229" t="s">
        <v>4811</v>
      </c>
      <c r="B72" s="229" t="str">
        <f>TRIM(RIGHT(+LEFT(A72,23),20))</f>
        <v>AMD Ryzen 7 7800X3D</v>
      </c>
      <c r="C72" s="230">
        <v>369</v>
      </c>
      <c r="D72" s="229" t="str">
        <f t="shared" si="5"/>
        <v>117%</v>
      </c>
    </row>
    <row r="73" spans="1:4" hidden="1" x14ac:dyDescent="0.2">
      <c r="A73" s="221" t="s">
        <v>4810</v>
      </c>
      <c r="B73" s="229" t="str">
        <f>+LEFT(A73, 23)</f>
        <v>72. Intel Core i9-12900</v>
      </c>
      <c r="C73" s="221" t="s">
        <v>3441</v>
      </c>
      <c r="D73" s="221" t="str">
        <f t="shared" si="5"/>
        <v>• 99</v>
      </c>
    </row>
    <row r="74" spans="1:4" x14ac:dyDescent="0.2">
      <c r="A74" s="229" t="s">
        <v>4809</v>
      </c>
      <c r="B74" s="229" t="str">
        <f t="shared" ref="B74:B79" si="6">TRIM(RIGHT(+LEFT(A74,23),20))</f>
        <v>Intel Core i9-12900</v>
      </c>
      <c r="C74" s="230">
        <v>425</v>
      </c>
      <c r="D74" s="229" t="str">
        <f t="shared" si="5"/>
        <v>119%</v>
      </c>
    </row>
    <row r="75" spans="1:4" x14ac:dyDescent="0.2">
      <c r="A75" s="229" t="s">
        <v>4808</v>
      </c>
      <c r="B75" s="229" t="str">
        <f t="shared" si="6"/>
        <v>AMD Ryzen 9 7950X3D</v>
      </c>
      <c r="C75" s="230">
        <v>591</v>
      </c>
      <c r="D75" s="229" t="str">
        <f t="shared" si="5"/>
        <v>120%</v>
      </c>
    </row>
    <row r="76" spans="1:4" x14ac:dyDescent="0.2">
      <c r="A76" s="229" t="s">
        <v>4807</v>
      </c>
      <c r="B76" s="229" t="str">
        <f t="shared" si="6"/>
        <v>Intel Core i7-13700</v>
      </c>
      <c r="C76" s="230">
        <v>319</v>
      </c>
      <c r="D76" s="229" t="str">
        <f t="shared" si="5"/>
        <v>121%</v>
      </c>
    </row>
    <row r="77" spans="1:4" x14ac:dyDescent="0.2">
      <c r="A77" s="229" t="s">
        <v>4806</v>
      </c>
      <c r="B77" s="229" t="str">
        <f t="shared" si="6"/>
        <v>Intel Core i7-13700</v>
      </c>
      <c r="C77" s="230">
        <v>361</v>
      </c>
      <c r="D77" s="229" t="str">
        <f t="shared" si="5"/>
        <v>121%</v>
      </c>
    </row>
    <row r="78" spans="1:4" x14ac:dyDescent="0.2">
      <c r="A78" s="229" t="s">
        <v>4805</v>
      </c>
      <c r="B78" s="229" t="str">
        <f t="shared" si="6"/>
        <v>Intel Core i5-13600</v>
      </c>
      <c r="C78" s="230">
        <v>285</v>
      </c>
      <c r="D78" s="229" t="str">
        <f t="shared" si="5"/>
        <v>122%</v>
      </c>
    </row>
    <row r="79" spans="1:4" x14ac:dyDescent="0.2">
      <c r="A79" s="229" t="s">
        <v>4804</v>
      </c>
      <c r="B79" s="229" t="str">
        <f t="shared" si="6"/>
        <v>Intel Core i5-13600</v>
      </c>
      <c r="C79" s="230">
        <v>280</v>
      </c>
      <c r="D79" s="229" t="str">
        <f t="shared" si="5"/>
        <v>122%</v>
      </c>
    </row>
    <row r="80" spans="1:4" hidden="1" x14ac:dyDescent="0.2">
      <c r="A80" s="221" t="s">
        <v>4803</v>
      </c>
      <c r="B80" s="229" t="str">
        <f>+LEFT(A80, 23)</f>
        <v>79. Intel Core i9-12900</v>
      </c>
      <c r="C80" s="221" t="s">
        <v>3441</v>
      </c>
      <c r="D80" s="221" t="str">
        <f t="shared" si="5"/>
        <v>H •</v>
      </c>
    </row>
    <row r="81" spans="1:4" x14ac:dyDescent="0.2">
      <c r="A81" s="229" t="s">
        <v>4802</v>
      </c>
      <c r="B81" s="229" t="str">
        <f>TRIM(RIGHT(+LEFT(A81,23),20))</f>
        <v>Intel Core i9-13900</v>
      </c>
      <c r="C81" s="230">
        <v>470</v>
      </c>
      <c r="D81" s="229" t="str">
        <f t="shared" si="5"/>
        <v>124%</v>
      </c>
    </row>
    <row r="82" spans="1:4" hidden="1" x14ac:dyDescent="0.2">
      <c r="A82" s="221" t="s">
        <v>4801</v>
      </c>
      <c r="B82" s="229" t="str">
        <f>+LEFT(A82, 23)</f>
        <v>81. Intel Core i9-9900K</v>
      </c>
      <c r="C82" s="221" t="s">
        <v>3441</v>
      </c>
      <c r="D82" s="221" t="str">
        <f t="shared" si="5"/>
        <v>• 98</v>
      </c>
    </row>
    <row r="83" spans="1:4" hidden="1" x14ac:dyDescent="0.2">
      <c r="A83" s="221" t="s">
        <v>4800</v>
      </c>
      <c r="B83" s="229" t="str">
        <f>+LEFT(A83, 23)</f>
        <v>82. Intel Core i7-11700</v>
      </c>
      <c r="C83" s="221" t="s">
        <v>3441</v>
      </c>
      <c r="D83" s="221" t="str">
        <f t="shared" si="5"/>
        <v>• 98</v>
      </c>
    </row>
    <row r="84" spans="1:4" x14ac:dyDescent="0.2">
      <c r="A84" s="229" t="s">
        <v>4799</v>
      </c>
      <c r="B84" s="229" t="str">
        <f>TRIM(RIGHT(+LEFT(A84,23),20))</f>
        <v>Intel Core i9-13900</v>
      </c>
      <c r="C84" s="230">
        <v>532</v>
      </c>
      <c r="D84" s="229" t="str">
        <f t="shared" si="5"/>
        <v>124%</v>
      </c>
    </row>
    <row r="85" spans="1:4" x14ac:dyDescent="0.2">
      <c r="A85" s="229" t="s">
        <v>4798</v>
      </c>
      <c r="B85" s="229" t="str">
        <f>TRIM(RIGHT(+LEFT(A85,23),20))</f>
        <v>Intel Core i5-14600</v>
      </c>
      <c r="C85" s="230">
        <v>310</v>
      </c>
      <c r="D85" s="229" t="str">
        <f t="shared" si="5"/>
        <v>124%</v>
      </c>
    </row>
    <row r="86" spans="1:4" x14ac:dyDescent="0.2">
      <c r="A86" s="229" t="s">
        <v>4797</v>
      </c>
      <c r="B86" s="229" t="str">
        <f>TRIM(RIGHT(+LEFT(A86,23),20))</f>
        <v>Intel Core i5-14600</v>
      </c>
      <c r="C86" s="230">
        <v>288</v>
      </c>
      <c r="D86" s="229" t="str">
        <f t="shared" si="5"/>
        <v>124%</v>
      </c>
    </row>
    <row r="87" spans="1:4" x14ac:dyDescent="0.2">
      <c r="A87" s="229" t="s">
        <v>4796</v>
      </c>
      <c r="B87" s="229" t="str">
        <f>TRIM(RIGHT(+LEFT(A87,23),20))</f>
        <v>Intel Core i7-13700K</v>
      </c>
      <c r="C87" s="230">
        <v>336</v>
      </c>
      <c r="D87" s="229" t="str">
        <f t="shared" si="5"/>
        <v>126%</v>
      </c>
    </row>
    <row r="88" spans="1:4" hidden="1" x14ac:dyDescent="0.2">
      <c r="A88" s="221" t="s">
        <v>4795</v>
      </c>
      <c r="B88" s="229" t="str">
        <f>+LEFT(A88, 23)</f>
        <v>87. Intel Core i7-12800</v>
      </c>
      <c r="C88" s="221" t="s">
        <v>3441</v>
      </c>
      <c r="D88" s="221" t="str">
        <f t="shared" si="5"/>
        <v>H •</v>
      </c>
    </row>
    <row r="89" spans="1:4" x14ac:dyDescent="0.2">
      <c r="A89" s="229" t="s">
        <v>4794</v>
      </c>
      <c r="B89" s="229" t="str">
        <f>TRIM(RIGHT(+LEFT(A89,23),20))</f>
        <v>Intel Core i7-13700K</v>
      </c>
      <c r="C89" s="230">
        <v>370</v>
      </c>
      <c r="D89" s="229" t="str">
        <f t="shared" si="5"/>
        <v>126%</v>
      </c>
    </row>
    <row r="90" spans="1:4" hidden="1" x14ac:dyDescent="0.2">
      <c r="A90" s="221" t="s">
        <v>4793</v>
      </c>
      <c r="B90" s="229" t="str">
        <f>+LEFT(A90, 23)</f>
        <v>89. Intel Core i5-13420</v>
      </c>
      <c r="C90" s="221" t="s">
        <v>3441</v>
      </c>
      <c r="D90" s="221" t="str">
        <f t="shared" si="5"/>
        <v>• 97</v>
      </c>
    </row>
    <row r="91" spans="1:4" x14ac:dyDescent="0.2">
      <c r="A91" s="229" t="s">
        <v>4792</v>
      </c>
      <c r="B91" s="229" t="str">
        <f>TRIM(RIGHT(+LEFT(A91,23),20))</f>
        <v>Intel Core i9-13900K</v>
      </c>
      <c r="C91" s="230">
        <v>527</v>
      </c>
      <c r="D91" s="229" t="str">
        <f t="shared" si="5"/>
        <v>129%</v>
      </c>
    </row>
    <row r="92" spans="1:4" x14ac:dyDescent="0.2">
      <c r="A92" s="229" t="s">
        <v>4791</v>
      </c>
      <c r="B92" s="229" t="str">
        <f>TRIM(RIGHT(+LEFT(A92,23),20))</f>
        <v>Intel Core i9-13900K</v>
      </c>
      <c r="C92" s="230">
        <v>523</v>
      </c>
      <c r="D92" s="229" t="str">
        <f t="shared" si="5"/>
        <v>129%</v>
      </c>
    </row>
    <row r="93" spans="1:4" hidden="1" x14ac:dyDescent="0.2">
      <c r="A93" s="221" t="s">
        <v>4790</v>
      </c>
      <c r="B93" s="229" t="str">
        <f>+LEFT(A93, 23)</f>
        <v xml:space="preserve">92. AMD Ryzen 9 5900 • </v>
      </c>
      <c r="C93" s="221" t="s">
        <v>3441</v>
      </c>
      <c r="D93" s="221" t="str">
        <f t="shared" si="5"/>
        <v>• 97</v>
      </c>
    </row>
    <row r="94" spans="1:4" x14ac:dyDescent="0.2">
      <c r="A94" s="229" t="s">
        <v>4789</v>
      </c>
      <c r="B94" s="229" t="str">
        <f>TRIM(RIGHT(+LEFT(A94,23),20))</f>
        <v>Intel Core i7-14700K</v>
      </c>
      <c r="C94" s="230">
        <v>400</v>
      </c>
      <c r="D94" s="229" t="str">
        <f t="shared" si="5"/>
        <v>130%</v>
      </c>
    </row>
    <row r="95" spans="1:4" hidden="1" x14ac:dyDescent="0.2">
      <c r="A95" s="221" t="s">
        <v>4788</v>
      </c>
      <c r="B95" s="229" t="str">
        <f>+LEFT(A95, 23)</f>
        <v>94. Intel Core i7-12700</v>
      </c>
      <c r="C95" s="221" t="s">
        <v>3441</v>
      </c>
      <c r="D95" s="221" t="str">
        <f t="shared" si="5"/>
        <v>H •</v>
      </c>
    </row>
    <row r="96" spans="1:4" x14ac:dyDescent="0.2">
      <c r="A96" s="229" t="s">
        <v>4787</v>
      </c>
      <c r="B96" s="229" t="str">
        <f>TRIM(RIGHT(+LEFT(A96,23),20))</f>
        <v>Intel Core i7-14700K</v>
      </c>
      <c r="C96" s="230">
        <v>393</v>
      </c>
      <c r="D96" s="229" t="str">
        <f t="shared" si="5"/>
        <v>130%</v>
      </c>
    </row>
    <row r="97" spans="1:4" x14ac:dyDescent="0.2">
      <c r="A97" s="229" t="s">
        <v>4786</v>
      </c>
      <c r="B97" s="229" t="str">
        <f>TRIM(RIGHT(+LEFT(A97,23),20))</f>
        <v>Intel Core i9-14900K</v>
      </c>
      <c r="C97" s="230">
        <v>574</v>
      </c>
      <c r="D97" s="229" t="str">
        <f>CLEAN(TRIM(LEFT(+RIGHT(A97,8),4)))</f>
        <v>131%</v>
      </c>
    </row>
    <row r="98" spans="1:4" x14ac:dyDescent="0.2">
      <c r="A98" s="229" t="s">
        <v>4785</v>
      </c>
      <c r="B98" s="229" t="str">
        <f>TRIM(RIGHT(+LEFT(A98,23),20))</f>
        <v>Intel Core i9-14900K</v>
      </c>
      <c r="C98" s="230">
        <v>539</v>
      </c>
      <c r="D98" s="229" t="str">
        <f>TRIM(LEFT(+RIGHT(A98,8),4))</f>
        <v>131%</v>
      </c>
    </row>
    <row r="99" spans="1:4" x14ac:dyDescent="0.2">
      <c r="A99" s="229" t="s">
        <v>4784</v>
      </c>
      <c r="B99" s="229" t="str">
        <f>TRIM(RIGHT(+LEFT(A99,23),20))</f>
        <v>Intel Core i9-13900K</v>
      </c>
      <c r="C99" s="230">
        <v>625</v>
      </c>
      <c r="D99" s="229" t="str">
        <f>TRIM(LEFT(+RIGHT(A99,8),4))</f>
        <v>131%</v>
      </c>
    </row>
    <row r="100" spans="1:4" x14ac:dyDescent="0.2">
      <c r="A100" s="229" t="s">
        <v>4783</v>
      </c>
      <c r="B100" s="229" t="s">
        <v>2001</v>
      </c>
      <c r="C100" s="229" t="s">
        <v>1999</v>
      </c>
      <c r="D100" s="229"/>
    </row>
    <row r="101" spans="1:4" x14ac:dyDescent="0.2">
      <c r="A101" s="229" t="s">
        <v>4782</v>
      </c>
    </row>
    <row r="102" spans="1:4" x14ac:dyDescent="0.2">
      <c r="A102" s="229" t="s">
        <v>4781</v>
      </c>
    </row>
    <row r="103" spans="1:4" hidden="1" x14ac:dyDescent="0.2">
      <c r="A103" s="221" t="s">
        <v>4780</v>
      </c>
      <c r="B103" s="229" t="str">
        <f>+LEFT(A103, 23)</f>
        <v>102. Intel Core i7-1265</v>
      </c>
      <c r="C103" s="221" t="s">
        <v>3441</v>
      </c>
      <c r="D103" s="221" t="str">
        <f>TRIM(LEFT(+RIGHT(A103,8),4))</f>
        <v>• 96</v>
      </c>
    </row>
    <row r="104" spans="1:4" x14ac:dyDescent="0.2">
      <c r="A104" s="229" t="s">
        <v>4779</v>
      </c>
    </row>
    <row r="105" spans="1:4" x14ac:dyDescent="0.2">
      <c r="A105" s="229" t="s">
        <v>4778</v>
      </c>
    </row>
    <row r="106" spans="1:4" x14ac:dyDescent="0.2">
      <c r="A106" s="229" t="s">
        <v>4777</v>
      </c>
    </row>
    <row r="107" spans="1:4" hidden="1" x14ac:dyDescent="0.2">
      <c r="A107" s="221" t="s">
        <v>4776</v>
      </c>
      <c r="B107" s="229" t="str">
        <f>+LEFT(A107, 23)</f>
        <v>106. Intel Core i3-1230</v>
      </c>
      <c r="C107" s="221" t="s">
        <v>3441</v>
      </c>
      <c r="D107" s="221" t="str">
        <f>TRIM(LEFT(+RIGHT(A107,8),4))</f>
        <v>• 95</v>
      </c>
    </row>
    <row r="108" spans="1:4" x14ac:dyDescent="0.2">
      <c r="A108" s="229" t="s">
        <v>4775</v>
      </c>
    </row>
    <row r="109" spans="1:4" hidden="1" x14ac:dyDescent="0.2">
      <c r="A109" s="221" t="s">
        <v>4774</v>
      </c>
      <c r="B109" s="229" t="str">
        <f>+LEFT(A109, 23)</f>
        <v>108. AMD Ryzen 7 5800 •</v>
      </c>
      <c r="C109" s="221" t="s">
        <v>3441</v>
      </c>
      <c r="D109" s="221" t="str">
        <f>TRIM(LEFT(+RIGHT(A109,8),4))</f>
        <v>• 95</v>
      </c>
    </row>
    <row r="110" spans="1:4" x14ac:dyDescent="0.2">
      <c r="A110" s="229" t="s">
        <v>4773</v>
      </c>
    </row>
    <row r="111" spans="1:4" hidden="1" x14ac:dyDescent="0.2">
      <c r="A111" s="221" t="s">
        <v>4772</v>
      </c>
      <c r="B111" s="229" t="str">
        <f>+LEFT(A111, 23)</f>
        <v>110. Intel Core i5-1260</v>
      </c>
      <c r="C111" s="221" t="s">
        <v>3441</v>
      </c>
      <c r="D111" s="221" t="str">
        <f>TRIM(LEFT(+RIGHT(A111,8),4))</f>
        <v>• 94</v>
      </c>
    </row>
    <row r="112" spans="1:4" hidden="1" x14ac:dyDescent="0.2">
      <c r="A112" s="221" t="s">
        <v>4771</v>
      </c>
      <c r="B112" s="229" t="str">
        <f>+LEFT(A112, 23)</f>
        <v>111. Intel Core Ultra 9</v>
      </c>
      <c r="C112" s="221" t="s">
        <v>3441</v>
      </c>
      <c r="D112" s="221" t="str">
        <f>TRIM(LEFT(+RIGHT(A112,8),4))</f>
        <v>• 94</v>
      </c>
    </row>
    <row r="113" spans="1:4" hidden="1" x14ac:dyDescent="0.2">
      <c r="A113" s="221" t="s">
        <v>4770</v>
      </c>
      <c r="B113" s="229" t="str">
        <f>+LEFT(A113, 23)</f>
        <v>112. Intel Core i7-1370</v>
      </c>
      <c r="C113" s="221" t="s">
        <v>3441</v>
      </c>
      <c r="D113" s="221" t="str">
        <f>TRIM(LEFT(+RIGHT(A113,8),4))</f>
        <v>• 94</v>
      </c>
    </row>
    <row r="114" spans="1:4" x14ac:dyDescent="0.2">
      <c r="A114" s="229" t="s">
        <v>4769</v>
      </c>
    </row>
    <row r="115" spans="1:4" x14ac:dyDescent="0.2">
      <c r="A115" s="229" t="s">
        <v>4768</v>
      </c>
    </row>
    <row r="116" spans="1:4" x14ac:dyDescent="0.2">
      <c r="A116" s="229" t="s">
        <v>4767</v>
      </c>
    </row>
    <row r="117" spans="1:4" x14ac:dyDescent="0.2">
      <c r="A117" s="229" t="s">
        <v>4766</v>
      </c>
    </row>
    <row r="118" spans="1:4" x14ac:dyDescent="0.2">
      <c r="A118" s="229" t="s">
        <v>4765</v>
      </c>
    </row>
    <row r="119" spans="1:4" hidden="1" x14ac:dyDescent="0.2">
      <c r="A119" s="221" t="s">
        <v>4764</v>
      </c>
      <c r="B119" s="229" t="str">
        <f>+LEFT(A119, 23)</f>
        <v>118. Intel Core i5-1250</v>
      </c>
      <c r="C119" s="221" t="s">
        <v>3441</v>
      </c>
      <c r="D119" s="221" t="str">
        <f>TRIM(LEFT(+RIGHT(A119,8),4))</f>
        <v>H •</v>
      </c>
    </row>
    <row r="120" spans="1:4" x14ac:dyDescent="0.2">
      <c r="A120" s="229" t="s">
        <v>4763</v>
      </c>
    </row>
    <row r="121" spans="1:4" x14ac:dyDescent="0.2">
      <c r="A121" s="229" t="s">
        <v>4762</v>
      </c>
    </row>
    <row r="122" spans="1:4" x14ac:dyDescent="0.2">
      <c r="A122" s="229" t="s">
        <v>4761</v>
      </c>
    </row>
    <row r="123" spans="1:4" x14ac:dyDescent="0.2">
      <c r="A123" s="229" t="s">
        <v>4760</v>
      </c>
    </row>
    <row r="124" spans="1:4" x14ac:dyDescent="0.2">
      <c r="A124" s="229" t="s">
        <v>4759</v>
      </c>
    </row>
    <row r="125" spans="1:4" hidden="1" x14ac:dyDescent="0.2">
      <c r="A125" s="221" t="s">
        <v>4758</v>
      </c>
      <c r="B125" s="229" t="str">
        <f>+LEFT(A125, 23)</f>
        <v>124. Intel Core i9-1198</v>
      </c>
      <c r="C125" s="221" t="s">
        <v>3441</v>
      </c>
      <c r="D125" s="221" t="str">
        <f>TRIM(LEFT(+RIGHT(A125,8),4))</f>
        <v>• 93</v>
      </c>
    </row>
    <row r="126" spans="1:4" x14ac:dyDescent="0.2">
      <c r="A126" s="229" t="s">
        <v>4757</v>
      </c>
    </row>
    <row r="127" spans="1:4" hidden="1" x14ac:dyDescent="0.2">
      <c r="A127" s="221" t="s">
        <v>4756</v>
      </c>
      <c r="B127" s="229" t="str">
        <f>+LEFT(A127, 23)</f>
        <v>126. Intel Core i5-9600</v>
      </c>
      <c r="C127" s="221" t="s">
        <v>3441</v>
      </c>
      <c r="D127" s="221" t="str">
        <f>TRIM(LEFT(+RIGHT(A127,8),4))</f>
        <v>• 92</v>
      </c>
    </row>
    <row r="128" spans="1:4" x14ac:dyDescent="0.2">
      <c r="A128" s="229" t="s">
        <v>4755</v>
      </c>
    </row>
    <row r="129" spans="1:4" hidden="1" x14ac:dyDescent="0.2">
      <c r="A129" s="221" t="s">
        <v>4754</v>
      </c>
      <c r="B129" s="229" t="str">
        <f>+LEFT(A129, 23)</f>
        <v>128. Intel Core i7-1360</v>
      </c>
      <c r="C129" s="221" t="s">
        <v>3441</v>
      </c>
      <c r="D129" s="221" t="str">
        <f>TRIM(LEFT(+RIGHT(A129,8),4))</f>
        <v>• 92</v>
      </c>
    </row>
    <row r="130" spans="1:4" x14ac:dyDescent="0.2">
      <c r="A130" s="229" t="s">
        <v>4753</v>
      </c>
    </row>
    <row r="131" spans="1:4" x14ac:dyDescent="0.2">
      <c r="A131" s="229" t="s">
        <v>4752</v>
      </c>
    </row>
    <row r="132" spans="1:4" x14ac:dyDescent="0.2">
      <c r="A132" s="229" t="s">
        <v>4751</v>
      </c>
    </row>
    <row r="133" spans="1:4" hidden="1" x14ac:dyDescent="0.2">
      <c r="A133" s="221" t="s">
        <v>4750</v>
      </c>
      <c r="B133" s="229" t="str">
        <f>+LEFT(A133, 23)</f>
        <v>132. Intel Core i9-1195</v>
      </c>
      <c r="C133" s="221" t="s">
        <v>3441</v>
      </c>
      <c r="D133" s="221" t="str">
        <f>TRIM(LEFT(+RIGHT(A133,8),4))</f>
        <v>• 91</v>
      </c>
    </row>
    <row r="134" spans="1:4" x14ac:dyDescent="0.2">
      <c r="A134" s="229" t="s">
        <v>4749</v>
      </c>
    </row>
    <row r="135" spans="1:4" x14ac:dyDescent="0.2">
      <c r="A135" s="229" t="s">
        <v>4748</v>
      </c>
    </row>
    <row r="136" spans="1:4" x14ac:dyDescent="0.2">
      <c r="A136" s="229" t="s">
        <v>4747</v>
      </c>
    </row>
    <row r="137" spans="1:4" x14ac:dyDescent="0.2">
      <c r="A137" s="229" t="s">
        <v>4746</v>
      </c>
    </row>
    <row r="138" spans="1:4" hidden="1" x14ac:dyDescent="0.2">
      <c r="A138" s="221" t="s">
        <v>4745</v>
      </c>
      <c r="B138" s="229" t="str">
        <f>+LEFT(A138, 23)</f>
        <v>137. Intel Core i3-1032</v>
      </c>
      <c r="C138" s="221" t="s">
        <v>3441</v>
      </c>
      <c r="D138" s="221" t="str">
        <f>TRIM(LEFT(+RIGHT(A138,8),4))</f>
        <v>• 89</v>
      </c>
    </row>
    <row r="139" spans="1:4" x14ac:dyDescent="0.2">
      <c r="A139" s="229" t="s">
        <v>4744</v>
      </c>
    </row>
    <row r="140" spans="1:4" x14ac:dyDescent="0.2">
      <c r="A140" s="229" t="s">
        <v>4743</v>
      </c>
    </row>
    <row r="141" spans="1:4" hidden="1" x14ac:dyDescent="0.2">
      <c r="A141" s="221" t="s">
        <v>4742</v>
      </c>
      <c r="B141" s="229" t="str">
        <f>+LEFT(A141, 23)</f>
        <v>140. Intel Core Ultra 7</v>
      </c>
      <c r="C141" s="221" t="s">
        <v>3441</v>
      </c>
      <c r="D141" s="221" t="str">
        <f>TRIM(LEFT(+RIGHT(A141,8),4))</f>
        <v>• 89</v>
      </c>
    </row>
    <row r="142" spans="1:4" hidden="1" x14ac:dyDescent="0.2">
      <c r="A142" s="221" t="s">
        <v>4741</v>
      </c>
      <c r="B142" s="229" t="str">
        <f>+LEFT(A142, 23)</f>
        <v>141. Intel Core i9-1190</v>
      </c>
      <c r="C142" s="221" t="s">
        <v>3441</v>
      </c>
      <c r="D142" s="221" t="str">
        <f>TRIM(LEFT(+RIGHT(A142,8),4))</f>
        <v>H •</v>
      </c>
    </row>
    <row r="143" spans="1:4" hidden="1" x14ac:dyDescent="0.2">
      <c r="A143" s="221" t="s">
        <v>4740</v>
      </c>
      <c r="B143" s="229" t="str">
        <f>+LEFT(A143, 23)</f>
        <v>142. Intel Core i5-1245</v>
      </c>
      <c r="C143" s="221" t="s">
        <v>3441</v>
      </c>
      <c r="D143" s="221" t="str">
        <f>TRIM(LEFT(+RIGHT(A143,8),4))</f>
        <v>• 88</v>
      </c>
    </row>
    <row r="144" spans="1:4" hidden="1" x14ac:dyDescent="0.2">
      <c r="A144" s="221" t="s">
        <v>4739</v>
      </c>
      <c r="B144" s="229" t="str">
        <f>+LEFT(A144, 23)</f>
        <v>143. AMD Ryzen 9 7945HX</v>
      </c>
      <c r="C144" s="221" t="s">
        <v>3441</v>
      </c>
      <c r="D144" s="221" t="str">
        <f>TRIM(LEFT(+RIGHT(A144,8),4))</f>
        <v>• 88</v>
      </c>
    </row>
    <row r="145" spans="1:4" hidden="1" x14ac:dyDescent="0.2">
      <c r="A145" s="221" t="s">
        <v>4738</v>
      </c>
      <c r="B145" s="229" t="str">
        <f>+LEFT(A145, 23)</f>
        <v>144. Intel Core i7-1185</v>
      </c>
      <c r="C145" s="221" t="s">
        <v>3441</v>
      </c>
      <c r="D145" s="221" t="str">
        <f>TRIM(LEFT(+RIGHT(A145,8),4))</f>
        <v>• 88</v>
      </c>
    </row>
    <row r="146" spans="1:4" x14ac:dyDescent="0.2">
      <c r="A146" s="229" t="s">
        <v>4737</v>
      </c>
    </row>
    <row r="147" spans="1:4" x14ac:dyDescent="0.2">
      <c r="A147" s="229" t="s">
        <v>4736</v>
      </c>
    </row>
    <row r="148" spans="1:4" x14ac:dyDescent="0.2">
      <c r="A148" s="229" t="s">
        <v>4735</v>
      </c>
    </row>
    <row r="149" spans="1:4" x14ac:dyDescent="0.2">
      <c r="A149" s="229" t="s">
        <v>4734</v>
      </c>
    </row>
    <row r="150" spans="1:4" hidden="1" x14ac:dyDescent="0.2">
      <c r="A150" s="221" t="s">
        <v>4733</v>
      </c>
      <c r="B150" s="229" t="str">
        <f>+LEFT(A150, 23)</f>
        <v>149. Intel Core i5-1340</v>
      </c>
      <c r="C150" s="221" t="s">
        <v>3441</v>
      </c>
      <c r="D150" s="221" t="str">
        <f>TRIM(LEFT(+RIGHT(A150,8),4))</f>
        <v>P •</v>
      </c>
    </row>
    <row r="151" spans="1:4" hidden="1" x14ac:dyDescent="0.2">
      <c r="A151" s="221" t="s">
        <v>4732</v>
      </c>
      <c r="B151" s="229" t="str">
        <f>+LEFT(A151, 23)</f>
        <v>150. AMD Ryzen 9 7845HX</v>
      </c>
      <c r="C151" s="221" t="s">
        <v>3441</v>
      </c>
      <c r="D151" s="221" t="str">
        <f>TRIM(LEFT(+RIGHT(A151,8),4))</f>
        <v>X •</v>
      </c>
    </row>
    <row r="152" spans="1:4" hidden="1" x14ac:dyDescent="0.2">
      <c r="A152" s="221" t="s">
        <v>4731</v>
      </c>
      <c r="B152" s="229" t="str">
        <f>+LEFT(A152, 23)</f>
        <v>151. Intel Core i7-1180</v>
      </c>
      <c r="C152" s="221" t="s">
        <v>3441</v>
      </c>
      <c r="D152" s="221" t="str">
        <f>TRIM(LEFT(+RIGHT(A152,8),4))</f>
        <v>H •</v>
      </c>
    </row>
    <row r="153" spans="1:4" x14ac:dyDescent="0.2">
      <c r="A153" s="229" t="s">
        <v>4730</v>
      </c>
    </row>
    <row r="154" spans="1:4" x14ac:dyDescent="0.2">
      <c r="A154" s="229" t="s">
        <v>4729</v>
      </c>
    </row>
    <row r="155" spans="1:4" x14ac:dyDescent="0.2">
      <c r="A155" s="229" t="s">
        <v>4728</v>
      </c>
    </row>
    <row r="156" spans="1:4" x14ac:dyDescent="0.2">
      <c r="A156" s="229" t="s">
        <v>4727</v>
      </c>
    </row>
    <row r="157" spans="1:4" x14ac:dyDescent="0.2">
      <c r="A157" s="229" t="s">
        <v>4726</v>
      </c>
    </row>
    <row r="158" spans="1:4" x14ac:dyDescent="0.2">
      <c r="A158" s="229" t="s">
        <v>4725</v>
      </c>
    </row>
    <row r="159" spans="1:4" x14ac:dyDescent="0.2">
      <c r="A159" s="229" t="s">
        <v>4724</v>
      </c>
    </row>
    <row r="160" spans="1:4" x14ac:dyDescent="0.2">
      <c r="A160" s="229" t="s">
        <v>4723</v>
      </c>
    </row>
    <row r="161" spans="1:4" hidden="1" x14ac:dyDescent="0.2">
      <c r="A161" s="221" t="s">
        <v>4722</v>
      </c>
      <c r="B161" s="229" t="str">
        <f>+LEFT(A161, 23)</f>
        <v>160. Intel Core i5-9500</v>
      </c>
      <c r="C161" s="221" t="s">
        <v>3441</v>
      </c>
      <c r="D161" s="221" t="str">
        <f>TRIM(LEFT(+RIGHT(A161,8),4))</f>
        <v>0 •</v>
      </c>
    </row>
    <row r="162" spans="1:4" hidden="1" x14ac:dyDescent="0.2">
      <c r="A162" s="221" t="s">
        <v>4721</v>
      </c>
      <c r="B162" s="229" t="str">
        <f>+LEFT(A162, 23)</f>
        <v>161. Intel Core i7-1280</v>
      </c>
      <c r="C162" s="221" t="s">
        <v>3441</v>
      </c>
      <c r="D162" s="221" t="str">
        <f>TRIM(LEFT(+RIGHT(A162,8),4))</f>
        <v>• 86</v>
      </c>
    </row>
    <row r="163" spans="1:4" x14ac:dyDescent="0.2">
      <c r="A163" s="229" t="s">
        <v>4720</v>
      </c>
    </row>
    <row r="164" spans="1:4" x14ac:dyDescent="0.2">
      <c r="A164" s="229" t="s">
        <v>4719</v>
      </c>
    </row>
    <row r="165" spans="1:4" x14ac:dyDescent="0.2">
      <c r="A165" s="229" t="s">
        <v>4718</v>
      </c>
    </row>
    <row r="166" spans="1:4" hidden="1" x14ac:dyDescent="0.2">
      <c r="A166" s="221" t="s">
        <v>4717</v>
      </c>
      <c r="B166" s="229" t="str">
        <f>+LEFT(A166, 23)</f>
        <v>165. AMD Ryzen 7 7840HS</v>
      </c>
      <c r="C166" s="221" t="s">
        <v>3441</v>
      </c>
      <c r="D166" s="221" t="str">
        <f>TRIM(LEFT(+RIGHT(A166,8),4))</f>
        <v>• 86</v>
      </c>
    </row>
    <row r="167" spans="1:4" x14ac:dyDescent="0.2">
      <c r="A167" s="229" t="s">
        <v>4716</v>
      </c>
    </row>
    <row r="168" spans="1:4" x14ac:dyDescent="0.2">
      <c r="A168" s="229" t="s">
        <v>4715</v>
      </c>
    </row>
    <row r="169" spans="1:4" x14ac:dyDescent="0.2">
      <c r="A169" s="229" t="s">
        <v>4714</v>
      </c>
    </row>
    <row r="170" spans="1:4" x14ac:dyDescent="0.2">
      <c r="A170" s="229" t="s">
        <v>4713</v>
      </c>
    </row>
    <row r="171" spans="1:4" x14ac:dyDescent="0.2">
      <c r="A171" s="229" t="s">
        <v>4712</v>
      </c>
    </row>
    <row r="172" spans="1:4" hidden="1" x14ac:dyDescent="0.2">
      <c r="A172" s="221" t="s">
        <v>4711</v>
      </c>
      <c r="B172" s="229" t="str">
        <f>+LEFT(A172, 23)</f>
        <v>171. AMD Ryzen TR 3990X</v>
      </c>
      <c r="C172" s="221" t="s">
        <v>3441</v>
      </c>
      <c r="D172" s="221" t="str">
        <f>TRIM(LEFT(+RIGHT(A172,8),4))</f>
        <v>• 85</v>
      </c>
    </row>
    <row r="173" spans="1:4" hidden="1" x14ac:dyDescent="0.2">
      <c r="A173" s="221" t="s">
        <v>4710</v>
      </c>
      <c r="B173" s="229" t="str">
        <f>+LEFT(A173, 23)</f>
        <v>172. Intel Core i9-1094</v>
      </c>
      <c r="C173" s="221" t="s">
        <v>3441</v>
      </c>
      <c r="D173" s="221" t="str">
        <f>TRIM(LEFT(+RIGHT(A173,8),4))</f>
        <v>• 85</v>
      </c>
    </row>
    <row r="174" spans="1:4" hidden="1" x14ac:dyDescent="0.2">
      <c r="A174" s="221" t="s">
        <v>4709</v>
      </c>
      <c r="B174" s="229" t="str">
        <f>+LEFT(A174, 23)</f>
        <v>173. Intel Core i9-1090</v>
      </c>
      <c r="C174" s="221" t="s">
        <v>3441</v>
      </c>
      <c r="D174" s="221" t="str">
        <f>TRIM(LEFT(+RIGHT(A174,8),4))</f>
        <v>• 85</v>
      </c>
    </row>
    <row r="175" spans="1:4" x14ac:dyDescent="0.2">
      <c r="A175" s="229" t="s">
        <v>4708</v>
      </c>
    </row>
    <row r="176" spans="1:4" hidden="1" x14ac:dyDescent="0.2">
      <c r="A176" s="221" t="s">
        <v>4707</v>
      </c>
      <c r="B176" s="229" t="str">
        <f>+LEFT(A176, 23)</f>
        <v>175. Intel Core i5-1060</v>
      </c>
      <c r="C176" s="221" t="s">
        <v>3441</v>
      </c>
      <c r="D176" s="221" t="str">
        <f>TRIM(LEFT(+RIGHT(A176,8),4))</f>
        <v>• 85</v>
      </c>
    </row>
    <row r="177" spans="1:4" x14ac:dyDescent="0.2">
      <c r="A177" s="229" t="s">
        <v>4706</v>
      </c>
    </row>
    <row r="178" spans="1:4" hidden="1" x14ac:dyDescent="0.2">
      <c r="A178" s="221" t="s">
        <v>4705</v>
      </c>
      <c r="B178" s="229" t="str">
        <f>+LEFT(A178, 23)</f>
        <v>177. Intel Core i7-1070</v>
      </c>
      <c r="C178" s="221" t="s">
        <v>3441</v>
      </c>
      <c r="D178" s="221" t="str">
        <f>TRIM(LEFT(+RIGHT(A178,8),4))</f>
        <v>• 85</v>
      </c>
    </row>
    <row r="179" spans="1:4" hidden="1" x14ac:dyDescent="0.2">
      <c r="A179" s="221" t="s">
        <v>4704</v>
      </c>
      <c r="B179" s="229" t="str">
        <f>+LEFT(A179, 23)</f>
        <v>178. Intel Core i7-1260</v>
      </c>
      <c r="C179" s="221" t="s">
        <v>3441</v>
      </c>
      <c r="D179" s="221" t="str">
        <f>TRIM(LEFT(+RIGHT(A179,8),4))</f>
        <v>• 85</v>
      </c>
    </row>
    <row r="180" spans="1:4" hidden="1" x14ac:dyDescent="0.2">
      <c r="A180" s="221" t="s">
        <v>4703</v>
      </c>
      <c r="B180" s="229" t="str">
        <f>+LEFT(A180, 23)</f>
        <v>179. Intel Core i9-1090</v>
      </c>
      <c r="C180" s="221" t="s">
        <v>3441</v>
      </c>
      <c r="D180" s="221" t="str">
        <f>TRIM(LEFT(+RIGHT(A180,8),4))</f>
        <v>• 85</v>
      </c>
    </row>
    <row r="181" spans="1:4" x14ac:dyDescent="0.2">
      <c r="A181" s="229" t="s">
        <v>4702</v>
      </c>
    </row>
    <row r="182" spans="1:4" x14ac:dyDescent="0.2">
      <c r="A182" s="229" t="s">
        <v>4701</v>
      </c>
    </row>
    <row r="183" spans="1:4" x14ac:dyDescent="0.2">
      <c r="A183" s="229" t="s">
        <v>4700</v>
      </c>
    </row>
    <row r="184" spans="1:4" x14ac:dyDescent="0.2">
      <c r="A184" s="229" t="s">
        <v>4699</v>
      </c>
    </row>
    <row r="185" spans="1:4" hidden="1" x14ac:dyDescent="0.2">
      <c r="A185" s="221" t="s">
        <v>4698</v>
      </c>
      <c r="B185" s="229" t="str">
        <f>+LEFT(A185, 23)</f>
        <v>184. Intel Core Ultra 5</v>
      </c>
      <c r="C185" s="221" t="s">
        <v>3441</v>
      </c>
      <c r="D185" s="221" t="str">
        <f>TRIM(LEFT(+RIGHT(A185,8),4))</f>
        <v>• 84</v>
      </c>
    </row>
    <row r="186" spans="1:4" x14ac:dyDescent="0.2">
      <c r="A186" s="229" t="s">
        <v>4697</v>
      </c>
    </row>
    <row r="187" spans="1:4" hidden="1" x14ac:dyDescent="0.2">
      <c r="A187" s="221" t="s">
        <v>4696</v>
      </c>
      <c r="B187" s="229" t="str">
        <f>+LEFT(A187, 23)</f>
        <v>186. Intel Core i9-1098</v>
      </c>
      <c r="C187" s="221" t="s">
        <v>3441</v>
      </c>
      <c r="D187" s="221" t="str">
        <f>TRIM(LEFT(+RIGHT(A187,8),4))</f>
        <v>• 84</v>
      </c>
    </row>
    <row r="188" spans="1:4" x14ac:dyDescent="0.2">
      <c r="A188" s="229" t="s">
        <v>4695</v>
      </c>
    </row>
    <row r="189" spans="1:4" x14ac:dyDescent="0.2">
      <c r="A189" s="229" t="s">
        <v>4694</v>
      </c>
    </row>
    <row r="190" spans="1:4" x14ac:dyDescent="0.2">
      <c r="A190" s="229" t="s">
        <v>4693</v>
      </c>
    </row>
    <row r="191" spans="1:4" x14ac:dyDescent="0.2">
      <c r="A191" s="229" t="s">
        <v>4692</v>
      </c>
    </row>
    <row r="192" spans="1:4" x14ac:dyDescent="0.2">
      <c r="A192" s="229" t="s">
        <v>4691</v>
      </c>
    </row>
    <row r="193" spans="1:4" hidden="1" x14ac:dyDescent="0.2">
      <c r="A193" s="221" t="s">
        <v>4690</v>
      </c>
      <c r="B193" s="229" t="str">
        <f>+LEFT(A193, 23)</f>
        <v>192. AMD Ryzen 7 7745HX</v>
      </c>
      <c r="C193" s="221" t="s">
        <v>3441</v>
      </c>
      <c r="D193" s="221" t="str">
        <f>TRIM(LEFT(+RIGHT(A193,8),4))</f>
        <v>X •</v>
      </c>
    </row>
    <row r="194" spans="1:4" x14ac:dyDescent="0.2">
      <c r="A194" s="229" t="s">
        <v>4689</v>
      </c>
    </row>
    <row r="195" spans="1:4" x14ac:dyDescent="0.2">
      <c r="A195" s="229" t="s">
        <v>4688</v>
      </c>
    </row>
    <row r="196" spans="1:4" hidden="1" x14ac:dyDescent="0.2">
      <c r="A196" s="221" t="s">
        <v>4687</v>
      </c>
      <c r="B196" s="229" t="str">
        <f>+LEFT(A196, 23)</f>
        <v>195. AMD Ryzen 9 7940HS</v>
      </c>
      <c r="C196" s="221" t="s">
        <v>3441</v>
      </c>
      <c r="D196" s="221" t="str">
        <f>TRIM(LEFT(+RIGHT(A196,8),4))</f>
        <v>• 83</v>
      </c>
    </row>
    <row r="197" spans="1:4" x14ac:dyDescent="0.2">
      <c r="A197" s="229" t="s">
        <v>4686</v>
      </c>
    </row>
    <row r="198" spans="1:4" hidden="1" x14ac:dyDescent="0.2">
      <c r="A198" s="221" t="s">
        <v>4685</v>
      </c>
      <c r="B198" s="229" t="str">
        <f>+LEFT(A198, 23)</f>
        <v>197. Intel Core i5-1240</v>
      </c>
      <c r="C198" s="221" t="s">
        <v>3441</v>
      </c>
      <c r="D198" s="221" t="str">
        <f>TRIM(LEFT(+RIGHT(A198,8),4))</f>
        <v>• 83</v>
      </c>
    </row>
    <row r="199" spans="1:4" x14ac:dyDescent="0.2">
      <c r="A199" s="229" t="s">
        <v>4684</v>
      </c>
    </row>
    <row r="200" spans="1:4" x14ac:dyDescent="0.2">
      <c r="A200" s="229" t="s">
        <v>4683</v>
      </c>
    </row>
    <row r="201" spans="1:4" x14ac:dyDescent="0.2">
      <c r="A201" s="229" t="s">
        <v>4682</v>
      </c>
    </row>
    <row r="202" spans="1:4" hidden="1" x14ac:dyDescent="0.2">
      <c r="A202" s="221" t="s">
        <v>4681</v>
      </c>
      <c r="B202" s="229" t="str">
        <f>+LEFT(A202, 23)</f>
        <v>201. AMD Ryzen 7 PRO 47</v>
      </c>
      <c r="C202" s="221" t="s">
        <v>3441</v>
      </c>
      <c r="D202" s="221" t="str">
        <f>TRIM(LEFT(+RIGHT(A202,8),4))</f>
        <v>G •</v>
      </c>
    </row>
    <row r="203" spans="1:4" x14ac:dyDescent="0.2">
      <c r="A203" s="229" t="s">
        <v>4680</v>
      </c>
    </row>
    <row r="204" spans="1:4" hidden="1" x14ac:dyDescent="0.2">
      <c r="A204" s="221" t="s">
        <v>4679</v>
      </c>
      <c r="B204" s="229" t="str">
        <f>+LEFT(A204, 23)</f>
        <v>203. Intel Core i5-8600</v>
      </c>
      <c r="C204" s="221" t="s">
        <v>3441</v>
      </c>
      <c r="D204" s="221" t="str">
        <f>TRIM(LEFT(+RIGHT(A204,8),4))</f>
        <v>• 82</v>
      </c>
    </row>
    <row r="205" spans="1:4" hidden="1" x14ac:dyDescent="0.2">
      <c r="A205" s="221" t="s">
        <v>4678</v>
      </c>
      <c r="B205" s="229" t="str">
        <f>+LEFT(A205, 23)</f>
        <v>204. Intel Core i3-1010</v>
      </c>
      <c r="C205" s="221" t="s">
        <v>3441</v>
      </c>
      <c r="D205" s="221" t="str">
        <f>TRIM(LEFT(+RIGHT(A205,8),4))</f>
        <v>• 82</v>
      </c>
    </row>
    <row r="206" spans="1:4" x14ac:dyDescent="0.2">
      <c r="A206" s="229" t="s">
        <v>4677</v>
      </c>
    </row>
    <row r="207" spans="1:4" hidden="1" x14ac:dyDescent="0.2">
      <c r="A207" s="221" t="s">
        <v>4676</v>
      </c>
      <c r="B207" s="229" t="str">
        <f>+LEFT(A207, 23)</f>
        <v>206. Intel Xeon E3-1270</v>
      </c>
      <c r="C207" s="221" t="s">
        <v>3441</v>
      </c>
      <c r="D207" s="221" t="str">
        <f>TRIM(LEFT(+RIGHT(A207,8),4))</f>
        <v>• 81</v>
      </c>
    </row>
    <row r="208" spans="1:4" x14ac:dyDescent="0.2">
      <c r="A208" s="229" t="s">
        <v>4675</v>
      </c>
    </row>
    <row r="209" spans="1:4" x14ac:dyDescent="0.2">
      <c r="A209" s="229" t="s">
        <v>4674</v>
      </c>
    </row>
    <row r="210" spans="1:4" hidden="1" x14ac:dyDescent="0.2">
      <c r="A210" s="221" t="s">
        <v>4673</v>
      </c>
      <c r="B210" s="229" t="str">
        <f>+LEFT(A210, 23)</f>
        <v>209. Intel Core i9-9980</v>
      </c>
      <c r="C210" s="221" t="s">
        <v>3441</v>
      </c>
      <c r="D210" s="221" t="str">
        <f>TRIM(LEFT(+RIGHT(A210,8),4))</f>
        <v>• 81</v>
      </c>
    </row>
    <row r="211" spans="1:4" x14ac:dyDescent="0.2">
      <c r="A211" s="229" t="s">
        <v>4672</v>
      </c>
    </row>
    <row r="212" spans="1:4" x14ac:dyDescent="0.2">
      <c r="A212" s="229" t="s">
        <v>4671</v>
      </c>
    </row>
    <row r="213" spans="1:4" x14ac:dyDescent="0.2">
      <c r="A213" s="229" t="s">
        <v>4670</v>
      </c>
    </row>
    <row r="214" spans="1:4" hidden="1" x14ac:dyDescent="0.2">
      <c r="A214" s="221" t="s">
        <v>4669</v>
      </c>
      <c r="B214" s="229" t="str">
        <f>+LEFT(A214, 23)</f>
        <v>213. Intel Xeon E3-1245</v>
      </c>
      <c r="C214" s="221" t="s">
        <v>3441</v>
      </c>
      <c r="D214" s="221" t="str">
        <f>TRIM(LEFT(+RIGHT(A214,8),4))</f>
        <v>• 81</v>
      </c>
    </row>
    <row r="215" spans="1:4" x14ac:dyDescent="0.2">
      <c r="A215" s="229" t="s">
        <v>4668</v>
      </c>
    </row>
    <row r="216" spans="1:4" x14ac:dyDescent="0.2">
      <c r="A216" s="229" t="s">
        <v>4667</v>
      </c>
    </row>
    <row r="217" spans="1:4" hidden="1" x14ac:dyDescent="0.2">
      <c r="A217" s="221" t="s">
        <v>4666</v>
      </c>
      <c r="B217" s="229" t="str">
        <f>+LEFT(A217, 23)</f>
        <v xml:space="preserve">216. AMD Ryzen 7 4700G </v>
      </c>
      <c r="C217" s="221" t="s">
        <v>3441</v>
      </c>
      <c r="D217" s="221" t="str">
        <f>TRIM(LEFT(+RIGHT(A217,8),4))</f>
        <v>• 81</v>
      </c>
    </row>
    <row r="218" spans="1:4" hidden="1" x14ac:dyDescent="0.2">
      <c r="A218" s="221" t="s">
        <v>4665</v>
      </c>
      <c r="B218" s="229" t="str">
        <f>+LEFT(A218, 23)</f>
        <v>217. Intel Core i9-1088</v>
      </c>
      <c r="C218" s="221" t="s">
        <v>3441</v>
      </c>
      <c r="D218" s="221" t="str">
        <f>TRIM(LEFT(+RIGHT(A218,8),4))</f>
        <v>• 81</v>
      </c>
    </row>
    <row r="219" spans="1:4" x14ac:dyDescent="0.2">
      <c r="A219" s="229" t="s">
        <v>4664</v>
      </c>
    </row>
    <row r="220" spans="1:4" x14ac:dyDescent="0.2">
      <c r="A220" s="229" t="s">
        <v>4663</v>
      </c>
    </row>
    <row r="221" spans="1:4" x14ac:dyDescent="0.2">
      <c r="A221" s="229" t="s">
        <v>4662</v>
      </c>
    </row>
    <row r="222" spans="1:4" hidden="1" x14ac:dyDescent="0.2">
      <c r="A222" s="221" t="s">
        <v>4661</v>
      </c>
      <c r="B222" s="229" t="str">
        <f>+LEFT(A222, 23)</f>
        <v>221. Intel Core i7-1365</v>
      </c>
      <c r="C222" s="221" t="s">
        <v>3441</v>
      </c>
      <c r="D222" s="221" t="str">
        <f>TRIM(LEFT(+RIGHT(A222,8),4))</f>
        <v>• 80</v>
      </c>
    </row>
    <row r="223" spans="1:4" x14ac:dyDescent="0.2">
      <c r="A223" s="229" t="s">
        <v>4660</v>
      </c>
    </row>
    <row r="224" spans="1:4" hidden="1" x14ac:dyDescent="0.2">
      <c r="A224" s="221" t="s">
        <v>4659</v>
      </c>
      <c r="B224" s="229" t="str">
        <f>+LEFT(A224, 23)</f>
        <v>223. AMD Ryzen TR 2920X</v>
      </c>
      <c r="C224" s="221" t="s">
        <v>3441</v>
      </c>
      <c r="D224" s="221" t="str">
        <f>TRIM(LEFT(+RIGHT(A224,8),4))</f>
        <v>• 80</v>
      </c>
    </row>
    <row r="225" spans="1:4" hidden="1" x14ac:dyDescent="0.2">
      <c r="A225" s="221" t="s">
        <v>4658</v>
      </c>
      <c r="B225" s="229" t="str">
        <f>+LEFT(A225, 23)</f>
        <v>224. Intel Core i7-5775</v>
      </c>
      <c r="C225" s="221" t="s">
        <v>3441</v>
      </c>
      <c r="D225" s="221" t="str">
        <f>TRIM(LEFT(+RIGHT(A225,8),4))</f>
        <v>• 80</v>
      </c>
    </row>
    <row r="226" spans="1:4" hidden="1" x14ac:dyDescent="0.2">
      <c r="A226" s="221" t="s">
        <v>4657</v>
      </c>
      <c r="B226" s="229" t="str">
        <f>+LEFT(A226, 23)</f>
        <v>225. Intel Core i7-8809</v>
      </c>
      <c r="C226" s="221" t="s">
        <v>3441</v>
      </c>
      <c r="D226" s="221" t="str">
        <f>TRIM(LEFT(+RIGHT(A226,8),4))</f>
        <v>• 80</v>
      </c>
    </row>
    <row r="227" spans="1:4" x14ac:dyDescent="0.2">
      <c r="A227" s="229" t="s">
        <v>4656</v>
      </c>
    </row>
    <row r="228" spans="1:4" hidden="1" x14ac:dyDescent="0.2">
      <c r="A228" s="221" t="s">
        <v>4655</v>
      </c>
      <c r="B228" s="229" t="str">
        <f>+LEFT(A228, 23)</f>
        <v>227. Intel Core i7-5950</v>
      </c>
      <c r="C228" s="221" t="s">
        <v>3441</v>
      </c>
      <c r="D228" s="221" t="str">
        <f>TRIM(LEFT(+RIGHT(A228,8),4))</f>
        <v>• 80</v>
      </c>
    </row>
    <row r="229" spans="1:4" x14ac:dyDescent="0.2">
      <c r="A229" s="229" t="s">
        <v>4654</v>
      </c>
    </row>
    <row r="230" spans="1:4" hidden="1" x14ac:dyDescent="0.2">
      <c r="A230" s="221" t="s">
        <v>4653</v>
      </c>
      <c r="B230" s="229" t="str">
        <f>+LEFT(A230, 23)</f>
        <v>229. Intel Core i5-1050</v>
      </c>
      <c r="C230" s="221" t="s">
        <v>3441</v>
      </c>
      <c r="D230" s="221" t="str">
        <f>TRIM(LEFT(+RIGHT(A230,8),4))</f>
        <v>• 80</v>
      </c>
    </row>
    <row r="231" spans="1:4" hidden="1" x14ac:dyDescent="0.2">
      <c r="A231" s="221" t="s">
        <v>4652</v>
      </c>
      <c r="B231" s="229" t="str">
        <f>+LEFT(A231, 23)</f>
        <v>230. AMD Ryzen 5 PRO 46</v>
      </c>
      <c r="C231" s="221" t="s">
        <v>3441</v>
      </c>
      <c r="D231" s="221" t="str">
        <f>TRIM(LEFT(+RIGHT(A231,8),4))</f>
        <v>• 80</v>
      </c>
    </row>
    <row r="232" spans="1:4" x14ac:dyDescent="0.2">
      <c r="A232" s="229" t="s">
        <v>4651</v>
      </c>
    </row>
    <row r="233" spans="1:4" x14ac:dyDescent="0.2">
      <c r="A233" s="229" t="s">
        <v>4650</v>
      </c>
    </row>
    <row r="234" spans="1:4" hidden="1" x14ac:dyDescent="0.2">
      <c r="A234" s="221" t="s">
        <v>4649</v>
      </c>
      <c r="B234" s="229" t="str">
        <f>+LEFT(A234, 23)</f>
        <v>233. Intel Core i5-1140</v>
      </c>
      <c r="C234" s="221" t="s">
        <v>3441</v>
      </c>
      <c r="D234" s="221" t="str">
        <f>TRIM(LEFT(+RIGHT(A234,8),4))</f>
        <v>• 80</v>
      </c>
    </row>
    <row r="235" spans="1:4" x14ac:dyDescent="0.2">
      <c r="A235" s="229" t="s">
        <v>4648</v>
      </c>
    </row>
    <row r="236" spans="1:4" hidden="1" x14ac:dyDescent="0.2">
      <c r="A236" s="221" t="s">
        <v>4647</v>
      </c>
      <c r="B236" s="229" t="str">
        <f>+LEFT(A236, 23)</f>
        <v xml:space="preserve">235. AMD Ryzen 7 4800U </v>
      </c>
      <c r="C236" s="221" t="s">
        <v>3441</v>
      </c>
      <c r="D236" s="221" t="str">
        <f>TRIM(LEFT(+RIGHT(A236,8),4))</f>
        <v>• 80</v>
      </c>
    </row>
    <row r="237" spans="1:4" x14ac:dyDescent="0.2">
      <c r="A237" s="229" t="s">
        <v>4646</v>
      </c>
    </row>
    <row r="238" spans="1:4" hidden="1" x14ac:dyDescent="0.2">
      <c r="A238" s="221" t="s">
        <v>4645</v>
      </c>
      <c r="B238" s="229" t="str">
        <f>+LEFT(A238, 23)</f>
        <v>237. AMD Ryzen 9 6900HX</v>
      </c>
      <c r="C238" s="221" t="s">
        <v>3441</v>
      </c>
      <c r="D238" s="221" t="str">
        <f>TRIM(LEFT(+RIGHT(A238,8),4))</f>
        <v>• 79</v>
      </c>
    </row>
    <row r="239" spans="1:4" x14ac:dyDescent="0.2">
      <c r="A239" s="229" t="s">
        <v>4644</v>
      </c>
    </row>
    <row r="240" spans="1:4" x14ac:dyDescent="0.2">
      <c r="A240" s="229" t="s">
        <v>4643</v>
      </c>
    </row>
    <row r="241" spans="1:4" x14ac:dyDescent="0.2">
      <c r="A241" s="229" t="s">
        <v>4642</v>
      </c>
    </row>
    <row r="242" spans="1:4" x14ac:dyDescent="0.2">
      <c r="A242" s="229" t="s">
        <v>4641</v>
      </c>
    </row>
    <row r="243" spans="1:4" hidden="1" x14ac:dyDescent="0.2">
      <c r="A243" s="221" t="s">
        <v>4640</v>
      </c>
      <c r="B243" s="229" t="str">
        <f t="shared" ref="B243:B249" si="7">+LEFT(A243, 23)</f>
        <v>242. Intel Core i7-1085</v>
      </c>
      <c r="C243" s="221" t="s">
        <v>3441</v>
      </c>
      <c r="D243" s="221" t="str">
        <f t="shared" ref="D243:D249" si="8">TRIM(LEFT(+RIGHT(A243,8),4))</f>
        <v>• 79</v>
      </c>
    </row>
    <row r="244" spans="1:4" hidden="1" x14ac:dyDescent="0.2">
      <c r="A244" s="221" t="s">
        <v>4639</v>
      </c>
      <c r="B244" s="229" t="str">
        <f t="shared" si="7"/>
        <v>243. Intel Xeon E3-1230</v>
      </c>
      <c r="C244" s="221" t="s">
        <v>3441</v>
      </c>
      <c r="D244" s="221" t="str">
        <f t="shared" si="8"/>
        <v>• 79</v>
      </c>
    </row>
    <row r="245" spans="1:4" hidden="1" x14ac:dyDescent="0.2">
      <c r="A245" s="221" t="s">
        <v>4638</v>
      </c>
      <c r="B245" s="229" t="str">
        <f t="shared" si="7"/>
        <v>244. Intel Core i7-8700</v>
      </c>
      <c r="C245" s="221" t="s">
        <v>3441</v>
      </c>
      <c r="D245" s="221" t="str">
        <f t="shared" si="8"/>
        <v>• 79</v>
      </c>
    </row>
    <row r="246" spans="1:4" hidden="1" x14ac:dyDescent="0.2">
      <c r="A246" s="221" t="s">
        <v>4637</v>
      </c>
      <c r="B246" s="229" t="str">
        <f t="shared" si="7"/>
        <v>245. Intel Core i5-1040</v>
      </c>
      <c r="C246" s="221" t="s">
        <v>3441</v>
      </c>
      <c r="D246" s="221" t="str">
        <f t="shared" si="8"/>
        <v>• 79</v>
      </c>
    </row>
    <row r="247" spans="1:4" hidden="1" x14ac:dyDescent="0.2">
      <c r="A247" s="221" t="s">
        <v>4636</v>
      </c>
      <c r="B247" s="229" t="str">
        <f t="shared" si="7"/>
        <v>246. AMD Ryzen 7 7735HS</v>
      </c>
      <c r="C247" s="221" t="s">
        <v>3441</v>
      </c>
      <c r="D247" s="221" t="str">
        <f t="shared" si="8"/>
        <v>• 79</v>
      </c>
    </row>
    <row r="248" spans="1:4" hidden="1" x14ac:dyDescent="0.2">
      <c r="A248" s="221" t="s">
        <v>4635</v>
      </c>
      <c r="B248" s="229" t="str">
        <f t="shared" si="7"/>
        <v>247. Intel Core i7-1087</v>
      </c>
      <c r="C248" s="221" t="s">
        <v>3441</v>
      </c>
      <c r="D248" s="221" t="str">
        <f t="shared" si="8"/>
        <v>• 79</v>
      </c>
    </row>
    <row r="249" spans="1:4" hidden="1" x14ac:dyDescent="0.2">
      <c r="A249" s="221" t="s">
        <v>4634</v>
      </c>
      <c r="B249" s="229" t="str">
        <f t="shared" si="7"/>
        <v>248. AMD Ryzen TR 2970W</v>
      </c>
      <c r="C249" s="221" t="s">
        <v>3441</v>
      </c>
      <c r="D249" s="221" t="str">
        <f t="shared" si="8"/>
        <v>X •</v>
      </c>
    </row>
    <row r="250" spans="1:4" x14ac:dyDescent="0.2">
      <c r="A250" s="229" t="s">
        <v>4633</v>
      </c>
    </row>
    <row r="251" spans="1:4" hidden="1" x14ac:dyDescent="0.2">
      <c r="A251" s="221" t="s">
        <v>4632</v>
      </c>
      <c r="B251" s="229" t="str">
        <f>+LEFT(A251, 23)</f>
        <v>250. Intel Core i9-9880</v>
      </c>
      <c r="C251" s="221" t="s">
        <v>3441</v>
      </c>
      <c r="D251" s="221" t="str">
        <f>TRIM(LEFT(+RIGHT(A251,8),4))</f>
        <v>• 78</v>
      </c>
    </row>
    <row r="252" spans="1:4" x14ac:dyDescent="0.2">
      <c r="A252" s="229" t="s">
        <v>4631</v>
      </c>
    </row>
    <row r="253" spans="1:4" hidden="1" x14ac:dyDescent="0.2">
      <c r="A253" s="221" t="s">
        <v>4630</v>
      </c>
      <c r="B253" s="229" t="str">
        <f>+LEFT(A253, 23)</f>
        <v>252. Intel Core i5-9400</v>
      </c>
      <c r="C253" s="221" t="s">
        <v>3441</v>
      </c>
      <c r="D253" s="221" t="str">
        <f>TRIM(LEFT(+RIGHT(A253,8),4))</f>
        <v>• 78</v>
      </c>
    </row>
    <row r="254" spans="1:4" hidden="1" x14ac:dyDescent="0.2">
      <c r="A254" s="221" t="s">
        <v>4629</v>
      </c>
      <c r="B254" s="229" t="str">
        <f>+LEFT(A254, 23)</f>
        <v>253. Intel Core i7-1087</v>
      </c>
      <c r="C254" s="221" t="s">
        <v>3441</v>
      </c>
      <c r="D254" s="221" t="str">
        <f>TRIM(LEFT(+RIGHT(A254,8),4))</f>
        <v>• 78</v>
      </c>
    </row>
    <row r="255" spans="1:4" hidden="1" x14ac:dyDescent="0.2">
      <c r="A255" s="221" t="s">
        <v>4628</v>
      </c>
      <c r="B255" s="229" t="str">
        <f>+LEFT(A255, 23)</f>
        <v>254. Intel Core i3-1030</v>
      </c>
      <c r="C255" s="221" t="s">
        <v>3441</v>
      </c>
      <c r="D255" s="221" t="str">
        <f>TRIM(LEFT(+RIGHT(A255,8),4))</f>
        <v>• 78</v>
      </c>
    </row>
    <row r="256" spans="1:4" x14ac:dyDescent="0.2">
      <c r="A256" s="229" t="s">
        <v>4627</v>
      </c>
    </row>
    <row r="257" spans="1:4" hidden="1" x14ac:dyDescent="0.2">
      <c r="A257" s="221" t="s">
        <v>4626</v>
      </c>
      <c r="B257" s="229" t="str">
        <f t="shared" ref="B257:B264" si="9">+LEFT(A257, 23)</f>
        <v xml:space="preserve">256. AMD Ryzen 7 6800H </v>
      </c>
      <c r="C257" s="221" t="s">
        <v>3441</v>
      </c>
      <c r="D257" s="221" t="str">
        <f t="shared" ref="D257:D264" si="10">TRIM(LEFT(+RIGHT(A257,8),4))</f>
        <v>• 78</v>
      </c>
    </row>
    <row r="258" spans="1:4" hidden="1" x14ac:dyDescent="0.2">
      <c r="A258" s="221" t="s">
        <v>4625</v>
      </c>
      <c r="B258" s="229" t="str">
        <f t="shared" si="9"/>
        <v>257. AMD Ryzen 9 5900HX</v>
      </c>
      <c r="C258" s="221" t="s">
        <v>3441</v>
      </c>
      <c r="D258" s="221" t="str">
        <f t="shared" si="10"/>
        <v>• 78</v>
      </c>
    </row>
    <row r="259" spans="1:4" hidden="1" x14ac:dyDescent="0.2">
      <c r="A259" s="221" t="s">
        <v>4624</v>
      </c>
      <c r="B259" s="229" t="str">
        <f t="shared" si="9"/>
        <v>258. Intel Core i5-1050</v>
      </c>
      <c r="C259" s="221" t="s">
        <v>3441</v>
      </c>
      <c r="D259" s="221" t="str">
        <f t="shared" si="10"/>
        <v>• 78</v>
      </c>
    </row>
    <row r="260" spans="1:4" hidden="1" x14ac:dyDescent="0.2">
      <c r="A260" s="221" t="s">
        <v>4623</v>
      </c>
      <c r="B260" s="229" t="str">
        <f t="shared" si="9"/>
        <v xml:space="preserve">259. AMD Ryzen 5 4600G </v>
      </c>
      <c r="C260" s="221" t="s">
        <v>3441</v>
      </c>
      <c r="D260" s="221" t="str">
        <f t="shared" si="10"/>
        <v>• 78</v>
      </c>
    </row>
    <row r="261" spans="1:4" hidden="1" x14ac:dyDescent="0.2">
      <c r="A261" s="221" t="s">
        <v>4622</v>
      </c>
      <c r="B261" s="229" t="str">
        <f t="shared" si="9"/>
        <v>260. Intel Core i5-1040</v>
      </c>
      <c r="C261" s="221" t="s">
        <v>3441</v>
      </c>
      <c r="D261" s="221" t="str">
        <f t="shared" si="10"/>
        <v>• 78</v>
      </c>
    </row>
    <row r="262" spans="1:4" hidden="1" x14ac:dyDescent="0.2">
      <c r="A262" s="221" t="s">
        <v>4621</v>
      </c>
      <c r="B262" s="229" t="str">
        <f t="shared" si="9"/>
        <v>261. Intel Xeon E3-1286</v>
      </c>
      <c r="C262" s="221" t="s">
        <v>3441</v>
      </c>
      <c r="D262" s="221" t="str">
        <f t="shared" si="10"/>
        <v>• 78</v>
      </c>
    </row>
    <row r="263" spans="1:4" hidden="1" x14ac:dyDescent="0.2">
      <c r="A263" s="221" t="s">
        <v>4620</v>
      </c>
      <c r="B263" s="229" t="str">
        <f t="shared" si="9"/>
        <v>262. Intel Core i7-1137</v>
      </c>
      <c r="C263" s="221" t="s">
        <v>3441</v>
      </c>
      <c r="D263" s="221" t="str">
        <f t="shared" si="10"/>
        <v>H •</v>
      </c>
    </row>
    <row r="264" spans="1:4" hidden="1" x14ac:dyDescent="0.2">
      <c r="A264" s="221" t="s">
        <v>4619</v>
      </c>
      <c r="B264" s="229" t="str">
        <f t="shared" si="9"/>
        <v>263. AMD Ryzen 9 5980HS</v>
      </c>
      <c r="C264" s="221" t="s">
        <v>3441</v>
      </c>
      <c r="D264" s="221" t="str">
        <f t="shared" si="10"/>
        <v>S •</v>
      </c>
    </row>
    <row r="265" spans="1:4" x14ac:dyDescent="0.2">
      <c r="A265" s="229" t="s">
        <v>4618</v>
      </c>
    </row>
    <row r="266" spans="1:4" x14ac:dyDescent="0.2">
      <c r="A266" s="229" t="s">
        <v>4617</v>
      </c>
    </row>
    <row r="267" spans="1:4" hidden="1" x14ac:dyDescent="0.2">
      <c r="A267" s="221" t="s">
        <v>4616</v>
      </c>
      <c r="B267" s="229" t="str">
        <f>+LEFT(A267, 23)</f>
        <v>266. Intel Core i7-5850</v>
      </c>
      <c r="C267" s="221" t="s">
        <v>3441</v>
      </c>
      <c r="D267" s="221" t="str">
        <f>TRIM(LEFT(+RIGHT(A267,8),4))</f>
        <v>• 77</v>
      </c>
    </row>
    <row r="268" spans="1:4" hidden="1" x14ac:dyDescent="0.2">
      <c r="A268" s="221" t="s">
        <v>4615</v>
      </c>
      <c r="B268" s="229" t="str">
        <f>+LEFT(A268, 23)</f>
        <v>267. Intel Core i7-8706</v>
      </c>
      <c r="C268" s="221" t="s">
        <v>3441</v>
      </c>
      <c r="D268" s="221" t="str">
        <f>TRIM(LEFT(+RIGHT(A268,8),4))</f>
        <v>• 77</v>
      </c>
    </row>
    <row r="269" spans="1:4" x14ac:dyDescent="0.2">
      <c r="A269" s="229" t="s">
        <v>4614</v>
      </c>
    </row>
    <row r="270" spans="1:4" x14ac:dyDescent="0.2">
      <c r="A270" s="229" t="s">
        <v>4613</v>
      </c>
    </row>
    <row r="271" spans="1:4" x14ac:dyDescent="0.2">
      <c r="A271" s="229" t="s">
        <v>4612</v>
      </c>
    </row>
    <row r="272" spans="1:4" hidden="1" x14ac:dyDescent="0.2">
      <c r="A272" s="221" t="s">
        <v>4611</v>
      </c>
      <c r="B272" s="229" t="str">
        <f>+LEFT(A272, 23)</f>
        <v>271. Intel Core i7-8559</v>
      </c>
      <c r="C272" s="221" t="s">
        <v>3441</v>
      </c>
      <c r="D272" s="221" t="str">
        <f>TRIM(LEFT(+RIGHT(A272,8),4))</f>
        <v>• 77</v>
      </c>
    </row>
    <row r="273" spans="1:4" hidden="1" x14ac:dyDescent="0.2">
      <c r="A273" s="221" t="s">
        <v>4610</v>
      </c>
      <c r="B273" s="229" t="str">
        <f>+LEFT(A273, 23)</f>
        <v>272. Intel Core i3-1010</v>
      </c>
      <c r="C273" s="221" t="s">
        <v>3441</v>
      </c>
      <c r="D273" s="221" t="str">
        <f>TRIM(LEFT(+RIGHT(A273,8),4))</f>
        <v>• 77</v>
      </c>
    </row>
    <row r="274" spans="1:4" hidden="1" x14ac:dyDescent="0.2">
      <c r="A274" s="221" t="s">
        <v>4609</v>
      </c>
      <c r="B274" s="229" t="str">
        <f>+LEFT(A274, 23)</f>
        <v>273. Intel Xeon E3-1275</v>
      </c>
      <c r="C274" s="221" t="s">
        <v>3441</v>
      </c>
      <c r="D274" s="221" t="str">
        <f>TRIM(LEFT(+RIGHT(A274,8),4))</f>
        <v>• 77</v>
      </c>
    </row>
    <row r="275" spans="1:4" x14ac:dyDescent="0.2">
      <c r="A275" s="229" t="s">
        <v>4608</v>
      </c>
    </row>
    <row r="276" spans="1:4" hidden="1" x14ac:dyDescent="0.2">
      <c r="A276" s="221" t="s">
        <v>4607</v>
      </c>
      <c r="B276" s="229" t="str">
        <f>+LEFT(A276, 23)</f>
        <v>275. Intel Core i7-9850</v>
      </c>
      <c r="C276" s="221" t="s">
        <v>3441</v>
      </c>
      <c r="D276" s="221" t="str">
        <f>TRIM(LEFT(+RIGHT(A276,8),4))</f>
        <v>• 77</v>
      </c>
    </row>
    <row r="277" spans="1:4" hidden="1" x14ac:dyDescent="0.2">
      <c r="A277" s="221" t="s">
        <v>4606</v>
      </c>
      <c r="B277" s="229" t="str">
        <f>+LEFT(A277, 23)</f>
        <v xml:space="preserve">276. AMD Ryzen 3 5300G </v>
      </c>
      <c r="C277" s="221" t="s">
        <v>3441</v>
      </c>
      <c r="D277" s="221" t="str">
        <f>TRIM(LEFT(+RIGHT(A277,8),4))</f>
        <v>G •</v>
      </c>
    </row>
    <row r="278" spans="1:4" x14ac:dyDescent="0.2">
      <c r="A278" s="229" t="s">
        <v>4605</v>
      </c>
    </row>
    <row r="279" spans="1:4" x14ac:dyDescent="0.2">
      <c r="A279" s="229" t="s">
        <v>4604</v>
      </c>
    </row>
    <row r="280" spans="1:4" x14ac:dyDescent="0.2">
      <c r="A280" s="229" t="s">
        <v>4603</v>
      </c>
    </row>
    <row r="281" spans="1:4" hidden="1" x14ac:dyDescent="0.2">
      <c r="A281" s="221" t="s">
        <v>4602</v>
      </c>
      <c r="B281" s="229" t="str">
        <f>+LEFT(A281, 23)</f>
        <v>280. Intel Xeon E5-1650</v>
      </c>
      <c r="C281" s="221" t="s">
        <v>3441</v>
      </c>
      <c r="D281" s="221" t="str">
        <f>TRIM(LEFT(+RIGHT(A281,8),4))</f>
        <v>• 76</v>
      </c>
    </row>
    <row r="282" spans="1:4" hidden="1" x14ac:dyDescent="0.2">
      <c r="A282" s="221" t="s">
        <v>4601</v>
      </c>
      <c r="B282" s="229" t="str">
        <f>+LEFT(A282, 23)</f>
        <v>281. Intel Core i7-1075</v>
      </c>
      <c r="C282" s="221" t="s">
        <v>3441</v>
      </c>
      <c r="D282" s="221" t="str">
        <f>TRIM(LEFT(+RIGHT(A282,8),4))</f>
        <v>• 76</v>
      </c>
    </row>
    <row r="283" spans="1:4" x14ac:dyDescent="0.2">
      <c r="A283" s="229" t="s">
        <v>4600</v>
      </c>
    </row>
    <row r="284" spans="1:4" hidden="1" x14ac:dyDescent="0.2">
      <c r="A284" s="221" t="s">
        <v>4599</v>
      </c>
      <c r="B284" s="229" t="str">
        <f>+LEFT(A284, 23)</f>
        <v xml:space="preserve">283. AMD Ryzen 5 6600H </v>
      </c>
      <c r="C284" s="221" t="s">
        <v>3441</v>
      </c>
      <c r="D284" s="221" t="str">
        <f>TRIM(LEFT(+RIGHT(A284,8),4))</f>
        <v>• 76</v>
      </c>
    </row>
    <row r="285" spans="1:4" hidden="1" x14ac:dyDescent="0.2">
      <c r="A285" s="221" t="s">
        <v>4598</v>
      </c>
      <c r="B285" s="229" t="str">
        <f>+LEFT(A285, 23)</f>
        <v>284. Intel Xeon E3-1230</v>
      </c>
      <c r="C285" s="221" t="s">
        <v>3441</v>
      </c>
      <c r="D285" s="221" t="str">
        <f>TRIM(LEFT(+RIGHT(A285,8),4))</f>
        <v>• 76</v>
      </c>
    </row>
    <row r="286" spans="1:4" hidden="1" x14ac:dyDescent="0.2">
      <c r="A286" s="221" t="s">
        <v>4597</v>
      </c>
      <c r="B286" s="229" t="str">
        <f>+LEFT(A286, 23)</f>
        <v>285. Intel Core i5-8400</v>
      </c>
      <c r="C286" s="221" t="s">
        <v>3441</v>
      </c>
      <c r="D286" s="221" t="str">
        <f>TRIM(LEFT(+RIGHT(A286,8),4))</f>
        <v>• 76</v>
      </c>
    </row>
    <row r="287" spans="1:4" x14ac:dyDescent="0.2">
      <c r="A287" s="229" t="s">
        <v>4596</v>
      </c>
    </row>
    <row r="288" spans="1:4" x14ac:dyDescent="0.2">
      <c r="A288" s="229" t="s">
        <v>4595</v>
      </c>
    </row>
    <row r="289" spans="1:4" hidden="1" x14ac:dyDescent="0.2">
      <c r="A289" s="221" t="s">
        <v>4594</v>
      </c>
      <c r="B289" s="229" t="str">
        <f>+LEFT(A289, 23)</f>
        <v>288. Intel Core i5-1335</v>
      </c>
      <c r="C289" s="221" t="s">
        <v>3441</v>
      </c>
      <c r="D289" s="221" t="str">
        <f>TRIM(LEFT(+RIGHT(A289,8),4))</f>
        <v>• 76</v>
      </c>
    </row>
    <row r="290" spans="1:4" x14ac:dyDescent="0.2">
      <c r="A290" s="229" t="s">
        <v>4593</v>
      </c>
    </row>
    <row r="291" spans="1:4" x14ac:dyDescent="0.2">
      <c r="A291" s="229" t="s">
        <v>4592</v>
      </c>
    </row>
    <row r="292" spans="1:4" hidden="1" x14ac:dyDescent="0.2">
      <c r="A292" s="221" t="s">
        <v>4591</v>
      </c>
      <c r="B292" s="229" t="str">
        <f>+LEFT(A292, 23)</f>
        <v>291. Intel Xeon E3-1271</v>
      </c>
      <c r="C292" s="221" t="s">
        <v>3441</v>
      </c>
      <c r="D292" s="221" t="str">
        <f>TRIM(LEFT(+RIGHT(A292,8),4))</f>
        <v>• 75</v>
      </c>
    </row>
    <row r="293" spans="1:4" hidden="1" x14ac:dyDescent="0.2">
      <c r="A293" s="221" t="s">
        <v>4590</v>
      </c>
      <c r="B293" s="229" t="str">
        <f>+LEFT(A293, 23)</f>
        <v>292. AMD Ryzen 9 5900HS</v>
      </c>
      <c r="C293" s="221" t="s">
        <v>3441</v>
      </c>
      <c r="D293" s="221" t="str">
        <f>TRIM(LEFT(+RIGHT(A293,8),4))</f>
        <v>• 75</v>
      </c>
    </row>
    <row r="294" spans="1:4" hidden="1" x14ac:dyDescent="0.2">
      <c r="A294" s="221" t="s">
        <v>4589</v>
      </c>
      <c r="B294" s="229" t="str">
        <f>+LEFT(A294, 23)</f>
        <v>293. AMD Ryzen 9 6900HS</v>
      </c>
      <c r="C294" s="221" t="s">
        <v>3441</v>
      </c>
      <c r="D294" s="221" t="str">
        <f>TRIM(LEFT(+RIGHT(A294,8),4))</f>
        <v>• 75</v>
      </c>
    </row>
    <row r="295" spans="1:4" hidden="1" x14ac:dyDescent="0.2">
      <c r="A295" s="221" t="s">
        <v>4588</v>
      </c>
      <c r="B295" s="229" t="str">
        <f>+LEFT(A295, 23)</f>
        <v>294. Intel Core i7-1355</v>
      </c>
      <c r="C295" s="221" t="s">
        <v>3441</v>
      </c>
      <c r="D295" s="221" t="str">
        <f>TRIM(LEFT(+RIGHT(A295,8),4))</f>
        <v>• 75</v>
      </c>
    </row>
    <row r="296" spans="1:4" x14ac:dyDescent="0.2">
      <c r="A296" s="229" t="s">
        <v>4587</v>
      </c>
    </row>
    <row r="297" spans="1:4" x14ac:dyDescent="0.2">
      <c r="A297" s="229" t="s">
        <v>4586</v>
      </c>
    </row>
    <row r="298" spans="1:4" hidden="1" x14ac:dyDescent="0.2">
      <c r="A298" s="221" t="s">
        <v>4585</v>
      </c>
      <c r="B298" s="229" t="str">
        <f>+LEFT(A298, 23)</f>
        <v>297. AMD Ryzen 5 4500 •</v>
      </c>
      <c r="C298" s="221" t="s">
        <v>3441</v>
      </c>
      <c r="D298" s="221" t="str">
        <f>TRIM(LEFT(+RIGHT(A298,8),4))</f>
        <v>• 75</v>
      </c>
    </row>
    <row r="299" spans="1:4" x14ac:dyDescent="0.2">
      <c r="A299" s="229" t="s">
        <v>4584</v>
      </c>
    </row>
    <row r="300" spans="1:4" hidden="1" x14ac:dyDescent="0.2">
      <c r="A300" s="221" t="s">
        <v>4583</v>
      </c>
      <c r="B300" s="229" t="str">
        <f>+LEFT(A300, 23)</f>
        <v>299. Intel Xeon E3-1270</v>
      </c>
      <c r="C300" s="221" t="s">
        <v>3441</v>
      </c>
      <c r="D300" s="221" t="str">
        <f>TRIM(LEFT(+RIGHT(A300,8),4))</f>
        <v>• 75</v>
      </c>
    </row>
    <row r="301" spans="1:4" x14ac:dyDescent="0.2">
      <c r="A301" s="229" t="s">
        <v>4582</v>
      </c>
    </row>
    <row r="302" spans="1:4" hidden="1" x14ac:dyDescent="0.2">
      <c r="A302" s="221" t="s">
        <v>4581</v>
      </c>
      <c r="B302" s="229" t="str">
        <f t="shared" ref="B302:B307" si="11">+LEFT(A302, 23)</f>
        <v xml:space="preserve">301. AMD Ryzen 7 4700U </v>
      </c>
      <c r="C302" s="221" t="s">
        <v>3441</v>
      </c>
      <c r="D302" s="221" t="str">
        <f t="shared" ref="D302:D307" si="12">TRIM(LEFT(+RIGHT(A302,8),4))</f>
        <v>• 75</v>
      </c>
    </row>
    <row r="303" spans="1:4" hidden="1" x14ac:dyDescent="0.2">
      <c r="A303" s="221" t="s">
        <v>4580</v>
      </c>
      <c r="B303" s="229" t="str">
        <f t="shared" si="11"/>
        <v>302. Intel Core i5-7600</v>
      </c>
      <c r="C303" s="221" t="s">
        <v>3441</v>
      </c>
      <c r="D303" s="221" t="str">
        <f t="shared" si="12"/>
        <v>• 75</v>
      </c>
    </row>
    <row r="304" spans="1:4" hidden="1" x14ac:dyDescent="0.2">
      <c r="A304" s="221" t="s">
        <v>4579</v>
      </c>
      <c r="B304" s="229" t="str">
        <f t="shared" si="11"/>
        <v xml:space="preserve">303. AMD Ryzen 7 5800H </v>
      </c>
      <c r="C304" s="221" t="s">
        <v>3441</v>
      </c>
      <c r="D304" s="221" t="str">
        <f t="shared" si="12"/>
        <v>• 75</v>
      </c>
    </row>
    <row r="305" spans="1:4" hidden="1" x14ac:dyDescent="0.2">
      <c r="A305" s="221" t="s">
        <v>4578</v>
      </c>
      <c r="B305" s="229" t="str">
        <f t="shared" si="11"/>
        <v>304. Intel Pentium Gold</v>
      </c>
      <c r="C305" s="221" t="s">
        <v>3441</v>
      </c>
      <c r="D305" s="221" t="str">
        <f t="shared" si="12"/>
        <v>0 •</v>
      </c>
    </row>
    <row r="306" spans="1:4" hidden="1" x14ac:dyDescent="0.2">
      <c r="A306" s="221" t="s">
        <v>4577</v>
      </c>
      <c r="B306" s="229" t="str">
        <f t="shared" si="11"/>
        <v>305. Intel Xeon X5690 •</v>
      </c>
      <c r="C306" s="221" t="s">
        <v>3441</v>
      </c>
      <c r="D306" s="221" t="str">
        <f t="shared" si="12"/>
        <v>• 74</v>
      </c>
    </row>
    <row r="307" spans="1:4" hidden="1" x14ac:dyDescent="0.2">
      <c r="A307" s="221" t="s">
        <v>4576</v>
      </c>
      <c r="B307" s="229" t="str">
        <f t="shared" si="11"/>
        <v xml:space="preserve">306. AMD Ryzen 5 4600U </v>
      </c>
      <c r="C307" s="221" t="s">
        <v>3441</v>
      </c>
      <c r="D307" s="221" t="str">
        <f t="shared" si="12"/>
        <v>• 74</v>
      </c>
    </row>
    <row r="308" spans="1:4" x14ac:dyDescent="0.2">
      <c r="A308" s="229" t="s">
        <v>4575</v>
      </c>
    </row>
    <row r="309" spans="1:4" hidden="1" x14ac:dyDescent="0.2">
      <c r="A309" s="221" t="s">
        <v>4574</v>
      </c>
      <c r="B309" s="229" t="str">
        <f>+LEFT(A309, 23)</f>
        <v>308. AMD Ryzen 5 7640HS</v>
      </c>
      <c r="C309" s="221" t="s">
        <v>3441</v>
      </c>
      <c r="D309" s="221" t="str">
        <f>TRIM(LEFT(+RIGHT(A309,8),4))</f>
        <v>• 74</v>
      </c>
    </row>
    <row r="310" spans="1:4" hidden="1" x14ac:dyDescent="0.2">
      <c r="A310" s="221" t="s">
        <v>4573</v>
      </c>
      <c r="B310" s="229" t="str">
        <f>+LEFT(A310, 23)</f>
        <v>309. AMD Ryzen 3 3100 •</v>
      </c>
      <c r="C310" s="221" t="s">
        <v>3441</v>
      </c>
      <c r="D310" s="221" t="str">
        <f>TRIM(LEFT(+RIGHT(A310,8),4))</f>
        <v>• 74</v>
      </c>
    </row>
    <row r="311" spans="1:4" x14ac:dyDescent="0.2">
      <c r="A311" s="229" t="s">
        <v>4572</v>
      </c>
    </row>
    <row r="312" spans="1:4" hidden="1" x14ac:dyDescent="0.2">
      <c r="A312" s="221" t="s">
        <v>4571</v>
      </c>
      <c r="B312" s="229" t="str">
        <f>+LEFT(A312, 23)</f>
        <v>311. Intel Core i9-8950</v>
      </c>
      <c r="C312" s="221" t="s">
        <v>3441</v>
      </c>
      <c r="D312" s="221" t="str">
        <f>TRIM(LEFT(+RIGHT(A312,8),4))</f>
        <v>• 74</v>
      </c>
    </row>
    <row r="313" spans="1:4" x14ac:dyDescent="0.2">
      <c r="A313" s="229" t="s">
        <v>4570</v>
      </c>
    </row>
    <row r="314" spans="1:4" hidden="1" x14ac:dyDescent="0.2">
      <c r="A314" s="221" t="s">
        <v>4569</v>
      </c>
      <c r="B314" s="229" t="str">
        <f>+LEFT(A314, 23)</f>
        <v>313. Intel Core i5-1030</v>
      </c>
      <c r="C314" s="221" t="s">
        <v>3441</v>
      </c>
      <c r="D314" s="221" t="str">
        <f>TRIM(LEFT(+RIGHT(A314,8),4))</f>
        <v>• 74</v>
      </c>
    </row>
    <row r="315" spans="1:4" hidden="1" x14ac:dyDescent="0.2">
      <c r="A315" s="221" t="s">
        <v>4568</v>
      </c>
      <c r="B315" s="229" t="str">
        <f>+LEFT(A315, 23)</f>
        <v xml:space="preserve">314. AMD Ryzen 9 4900H </v>
      </c>
      <c r="C315" s="221" t="s">
        <v>3441</v>
      </c>
      <c r="D315" s="221" t="str">
        <f>TRIM(LEFT(+RIGHT(A315,8),4))</f>
        <v>• 74</v>
      </c>
    </row>
    <row r="316" spans="1:4" hidden="1" x14ac:dyDescent="0.2">
      <c r="A316" s="221" t="s">
        <v>4567</v>
      </c>
      <c r="B316" s="229" t="str">
        <f>+LEFT(A316, 23)</f>
        <v>315. Intel Core i5-8279</v>
      </c>
      <c r="C316" s="221" t="s">
        <v>3441</v>
      </c>
      <c r="D316" s="221" t="str">
        <f>TRIM(LEFT(+RIGHT(A316,8),4))</f>
        <v>• 74</v>
      </c>
    </row>
    <row r="317" spans="1:4" x14ac:dyDescent="0.2">
      <c r="A317" s="229" t="s">
        <v>4566</v>
      </c>
    </row>
    <row r="318" spans="1:4" x14ac:dyDescent="0.2">
      <c r="A318" s="229" t="s">
        <v>4565</v>
      </c>
    </row>
    <row r="319" spans="1:4" x14ac:dyDescent="0.2">
      <c r="A319" s="229" t="s">
        <v>4564</v>
      </c>
    </row>
    <row r="320" spans="1:4" hidden="1" x14ac:dyDescent="0.2">
      <c r="A320" s="221" t="s">
        <v>4563</v>
      </c>
      <c r="B320" s="229" t="str">
        <f>+LEFT(A320, 23)</f>
        <v>319. AMD Ryzen 7 6800HS</v>
      </c>
      <c r="C320" s="221" t="s">
        <v>3441</v>
      </c>
      <c r="D320" s="221" t="str">
        <f>TRIM(LEFT(+RIGHT(A320,8),4))</f>
        <v>S •</v>
      </c>
    </row>
    <row r="321" spans="1:4" hidden="1" x14ac:dyDescent="0.2">
      <c r="A321" s="221" t="s">
        <v>4562</v>
      </c>
      <c r="B321" s="229" t="str">
        <f>+LEFT(A321, 23)</f>
        <v>320. Intel Core i7-1137</v>
      </c>
      <c r="C321" s="221" t="s">
        <v>3441</v>
      </c>
      <c r="D321" s="221" t="str">
        <f>TRIM(LEFT(+RIGHT(A321,8),4))</f>
        <v>H •</v>
      </c>
    </row>
    <row r="322" spans="1:4" hidden="1" x14ac:dyDescent="0.2">
      <c r="A322" s="221" t="s">
        <v>4561</v>
      </c>
      <c r="B322" s="229" t="str">
        <f>+LEFT(A322, 23)</f>
        <v xml:space="preserve">321. AMD Ryzen 7 4800H </v>
      </c>
      <c r="C322" s="221" t="s">
        <v>3441</v>
      </c>
      <c r="D322" s="221" t="str">
        <f>TRIM(LEFT(+RIGHT(A322,8),4))</f>
        <v>• 73</v>
      </c>
    </row>
    <row r="323" spans="1:4" x14ac:dyDescent="0.2">
      <c r="A323" s="229" t="s">
        <v>4560</v>
      </c>
    </row>
    <row r="324" spans="1:4" x14ac:dyDescent="0.2">
      <c r="A324" s="229" t="s">
        <v>4559</v>
      </c>
    </row>
    <row r="325" spans="1:4" x14ac:dyDescent="0.2">
      <c r="A325" s="229" t="s">
        <v>4558</v>
      </c>
    </row>
    <row r="326" spans="1:4" x14ac:dyDescent="0.2">
      <c r="A326" s="229" t="s">
        <v>4557</v>
      </c>
    </row>
    <row r="327" spans="1:4" x14ac:dyDescent="0.2">
      <c r="A327" s="229" t="s">
        <v>4556</v>
      </c>
    </row>
    <row r="328" spans="1:4" hidden="1" x14ac:dyDescent="0.2">
      <c r="A328" s="221" t="s">
        <v>4555</v>
      </c>
      <c r="B328" s="229" t="str">
        <f>+LEFT(A328, 23)</f>
        <v>327. Intel Xeon E3-1220</v>
      </c>
      <c r="C328" s="221" t="s">
        <v>3441</v>
      </c>
      <c r="D328" s="221" t="str">
        <f>TRIM(LEFT(+RIGHT(A328,8),4))</f>
        <v>• 73</v>
      </c>
    </row>
    <row r="329" spans="1:4" x14ac:dyDescent="0.2">
      <c r="A329" s="229" t="s">
        <v>4554</v>
      </c>
    </row>
    <row r="330" spans="1:4" x14ac:dyDescent="0.2">
      <c r="A330" s="229" t="s">
        <v>4553</v>
      </c>
    </row>
    <row r="331" spans="1:4" hidden="1" x14ac:dyDescent="0.2">
      <c r="A331" s="221" t="s">
        <v>4552</v>
      </c>
      <c r="B331" s="229" t="str">
        <f>+LEFT(A331, 23)</f>
        <v>330. AMD Ryzen 3 4100 •</v>
      </c>
      <c r="C331" s="221" t="s">
        <v>3441</v>
      </c>
      <c r="D331" s="221" t="str">
        <f>TRIM(LEFT(+RIGHT(A331,8),4))</f>
        <v>• 73</v>
      </c>
    </row>
    <row r="332" spans="1:4" x14ac:dyDescent="0.2">
      <c r="A332" s="229" t="s">
        <v>4551</v>
      </c>
    </row>
    <row r="333" spans="1:4" hidden="1" x14ac:dyDescent="0.2">
      <c r="A333" s="221" t="s">
        <v>4550</v>
      </c>
      <c r="B333" s="229" t="str">
        <f>+LEFT(A333, 23)</f>
        <v>332. Intel Core i7-9750</v>
      </c>
      <c r="C333" s="221" t="s">
        <v>3441</v>
      </c>
      <c r="D333" s="221" t="str">
        <f>TRIM(LEFT(+RIGHT(A333,8),4))</f>
        <v>• 73</v>
      </c>
    </row>
    <row r="334" spans="1:4" x14ac:dyDescent="0.2">
      <c r="A334" s="229" t="s">
        <v>4549</v>
      </c>
    </row>
    <row r="335" spans="1:4" hidden="1" x14ac:dyDescent="0.2">
      <c r="A335" s="221" t="s">
        <v>4548</v>
      </c>
      <c r="B335" s="229" t="str">
        <f>+LEFT(A335, 23)</f>
        <v>334. Intel Core i5-8259</v>
      </c>
      <c r="C335" s="221" t="s">
        <v>3441</v>
      </c>
      <c r="D335" s="221" t="str">
        <f>TRIM(LEFT(+RIGHT(A335,8),4))</f>
        <v>• 73</v>
      </c>
    </row>
    <row r="336" spans="1:4" hidden="1" x14ac:dyDescent="0.2">
      <c r="A336" s="221" t="s">
        <v>4547</v>
      </c>
      <c r="B336" s="229" t="str">
        <f>+LEFT(A336, 23)</f>
        <v>335. Intel Core i5-1020</v>
      </c>
      <c r="C336" s="221" t="s">
        <v>3441</v>
      </c>
      <c r="D336" s="221" t="str">
        <f>TRIM(LEFT(+RIGHT(A336,8),4))</f>
        <v>• 73</v>
      </c>
    </row>
    <row r="337" spans="1:4" x14ac:dyDescent="0.2">
      <c r="A337" s="229" t="s">
        <v>4546</v>
      </c>
    </row>
    <row r="338" spans="1:4" x14ac:dyDescent="0.2">
      <c r="A338" s="229" t="s">
        <v>4545</v>
      </c>
    </row>
    <row r="339" spans="1:4" hidden="1" x14ac:dyDescent="0.2">
      <c r="A339" s="221" t="s">
        <v>4544</v>
      </c>
      <c r="B339" s="229" t="str">
        <f>+LEFT(A339, 23)</f>
        <v xml:space="preserve">338. AMD Ryzen 5 5600H </v>
      </c>
      <c r="C339" s="221" t="s">
        <v>3441</v>
      </c>
      <c r="D339" s="221" t="str">
        <f>TRIM(LEFT(+RIGHT(A339,8),4))</f>
        <v>H •</v>
      </c>
    </row>
    <row r="340" spans="1:4" hidden="1" x14ac:dyDescent="0.2">
      <c r="A340" s="221" t="s">
        <v>4543</v>
      </c>
      <c r="B340" s="229" t="str">
        <f>+LEFT(A340, 23)</f>
        <v>339. Intel Core i5-8500</v>
      </c>
      <c r="C340" s="221" t="s">
        <v>3441</v>
      </c>
      <c r="D340" s="221" t="str">
        <f>TRIM(LEFT(+RIGHT(A340,8),4))</f>
        <v>T •</v>
      </c>
    </row>
    <row r="341" spans="1:4" hidden="1" x14ac:dyDescent="0.2">
      <c r="A341" s="221" t="s">
        <v>4542</v>
      </c>
      <c r="B341" s="229" t="str">
        <f>+LEFT(A341, 23)</f>
        <v>340. Intel Core i5-8305</v>
      </c>
      <c r="C341" s="221" t="s">
        <v>3441</v>
      </c>
      <c r="D341" s="221" t="str">
        <f>TRIM(LEFT(+RIGHT(A341,8),4))</f>
        <v>• 72</v>
      </c>
    </row>
    <row r="342" spans="1:4" hidden="1" x14ac:dyDescent="0.2">
      <c r="A342" s="221" t="s">
        <v>4541</v>
      </c>
      <c r="B342" s="229" t="str">
        <f>+LEFT(A342, 23)</f>
        <v>341. AMD Ryzen 7 5800HS</v>
      </c>
      <c r="C342" s="221" t="s">
        <v>3441</v>
      </c>
      <c r="D342" s="221" t="str">
        <f>TRIM(LEFT(+RIGHT(A342,8),4))</f>
        <v>• 72</v>
      </c>
    </row>
    <row r="343" spans="1:4" hidden="1" x14ac:dyDescent="0.2">
      <c r="A343" s="221" t="s">
        <v>4540</v>
      </c>
      <c r="B343" s="229" t="str">
        <f>+LEFT(A343, 23)</f>
        <v>342. Intel Core i5-6600</v>
      </c>
      <c r="C343" s="221" t="s">
        <v>3441</v>
      </c>
      <c r="D343" s="221" t="str">
        <f>TRIM(LEFT(+RIGHT(A343,8),4))</f>
        <v>• 72</v>
      </c>
    </row>
    <row r="344" spans="1:4" x14ac:dyDescent="0.2">
      <c r="A344" s="229" t="s">
        <v>4539</v>
      </c>
    </row>
    <row r="345" spans="1:4" hidden="1" x14ac:dyDescent="0.2">
      <c r="A345" s="221" t="s">
        <v>4538</v>
      </c>
      <c r="B345" s="229" t="str">
        <f>+LEFT(A345, 23)</f>
        <v>344. Intel Xeon E3-1270</v>
      </c>
      <c r="C345" s="221" t="s">
        <v>3441</v>
      </c>
      <c r="D345" s="221" t="str">
        <f>TRIM(LEFT(+RIGHT(A345,8),4))</f>
        <v>• 72</v>
      </c>
    </row>
    <row r="346" spans="1:4" x14ac:dyDescent="0.2">
      <c r="A346" s="229" t="s">
        <v>4537</v>
      </c>
    </row>
    <row r="347" spans="1:4" x14ac:dyDescent="0.2">
      <c r="A347" s="229" t="s">
        <v>4536</v>
      </c>
    </row>
    <row r="348" spans="1:4" x14ac:dyDescent="0.2">
      <c r="A348" s="229" t="s">
        <v>4535</v>
      </c>
    </row>
    <row r="349" spans="1:4" hidden="1" x14ac:dyDescent="0.2">
      <c r="A349" s="221" t="s">
        <v>4534</v>
      </c>
      <c r="B349" s="229" t="str">
        <f>+LEFT(A349, 23)</f>
        <v xml:space="preserve">348. AMD Ryzen 5 2500X </v>
      </c>
      <c r="C349" s="221" t="s">
        <v>3441</v>
      </c>
      <c r="D349" s="221" t="str">
        <f>TRIM(LEFT(+RIGHT(A349,8),4))</f>
        <v>• 72</v>
      </c>
    </row>
    <row r="350" spans="1:4" hidden="1" x14ac:dyDescent="0.2">
      <c r="A350" s="221" t="s">
        <v>4533</v>
      </c>
      <c r="B350" s="229" t="str">
        <f>+LEFT(A350, 23)</f>
        <v>349. Intel Core i7-8705</v>
      </c>
      <c r="C350" s="221" t="s">
        <v>3441</v>
      </c>
      <c r="D350" s="221" t="str">
        <f>TRIM(LEFT(+RIGHT(A350,8),4))</f>
        <v>• 72</v>
      </c>
    </row>
    <row r="351" spans="1:4" hidden="1" x14ac:dyDescent="0.2">
      <c r="A351" s="221" t="s">
        <v>4532</v>
      </c>
      <c r="B351" s="229" t="str">
        <f>+LEFT(A351, 23)</f>
        <v>350. Intel Core i5-4670</v>
      </c>
      <c r="C351" s="221" t="s">
        <v>3441</v>
      </c>
      <c r="D351" s="221" t="str">
        <f>TRIM(LEFT(+RIGHT(A351,8),4))</f>
        <v>• 72</v>
      </c>
    </row>
    <row r="352" spans="1:4" x14ac:dyDescent="0.2">
      <c r="A352" s="229" t="s">
        <v>4531</v>
      </c>
    </row>
    <row r="353" spans="1:4" x14ac:dyDescent="0.2">
      <c r="A353" s="229" t="s">
        <v>4530</v>
      </c>
    </row>
    <row r="354" spans="1:4" x14ac:dyDescent="0.2">
      <c r="A354" s="229" t="s">
        <v>4529</v>
      </c>
    </row>
    <row r="355" spans="1:4" x14ac:dyDescent="0.2">
      <c r="A355" s="229" t="s">
        <v>4528</v>
      </c>
    </row>
    <row r="356" spans="1:4" x14ac:dyDescent="0.2">
      <c r="A356" s="229" t="s">
        <v>4527</v>
      </c>
    </row>
    <row r="357" spans="1:4" x14ac:dyDescent="0.2">
      <c r="A357" s="229" t="s">
        <v>4526</v>
      </c>
    </row>
    <row r="358" spans="1:4" hidden="1" x14ac:dyDescent="0.2">
      <c r="A358" s="221" t="s">
        <v>4525</v>
      </c>
      <c r="B358" s="229" t="str">
        <f>+LEFT(A358, 23)</f>
        <v>357. AMD Ryzen 7 4800HS</v>
      </c>
      <c r="C358" s="221" t="s">
        <v>3441</v>
      </c>
      <c r="D358" s="221" t="str">
        <f>TRIM(LEFT(+RIGHT(A358,8),4))</f>
        <v>S •</v>
      </c>
    </row>
    <row r="359" spans="1:4" x14ac:dyDescent="0.2">
      <c r="A359" s="229" t="s">
        <v>4524</v>
      </c>
    </row>
    <row r="360" spans="1:4" x14ac:dyDescent="0.2">
      <c r="A360" s="229" t="s">
        <v>4523</v>
      </c>
    </row>
    <row r="361" spans="1:4" x14ac:dyDescent="0.2">
      <c r="A361" s="229" t="s">
        <v>4522</v>
      </c>
    </row>
    <row r="362" spans="1:4" x14ac:dyDescent="0.2">
      <c r="A362" s="229" t="s">
        <v>4521</v>
      </c>
    </row>
    <row r="363" spans="1:4" hidden="1" x14ac:dyDescent="0.2">
      <c r="A363" s="221" t="s">
        <v>4520</v>
      </c>
      <c r="B363" s="229" t="str">
        <f>+LEFT(A363, 23)</f>
        <v>362. Intel Core i7-7820</v>
      </c>
      <c r="C363" s="221" t="s">
        <v>3441</v>
      </c>
      <c r="D363" s="221" t="str">
        <f>TRIM(LEFT(+RIGHT(A363,8),4))</f>
        <v>• 71</v>
      </c>
    </row>
    <row r="364" spans="1:4" hidden="1" x14ac:dyDescent="0.2">
      <c r="A364" s="221" t="s">
        <v>4519</v>
      </c>
      <c r="B364" s="229" t="str">
        <f>+LEFT(A364, 23)</f>
        <v>363. Intel Core i7-7700</v>
      </c>
      <c r="C364" s="221" t="s">
        <v>3441</v>
      </c>
      <c r="D364" s="221" t="str">
        <f>TRIM(LEFT(+RIGHT(A364,8),4))</f>
        <v>• 71</v>
      </c>
    </row>
    <row r="365" spans="1:4" hidden="1" x14ac:dyDescent="0.2">
      <c r="A365" s="221" t="s">
        <v>4518</v>
      </c>
      <c r="B365" s="229" t="str">
        <f>+LEFT(A365, 23)</f>
        <v>364. AMD Ryzen 9 4900HS</v>
      </c>
      <c r="C365" s="221" t="s">
        <v>3441</v>
      </c>
      <c r="D365" s="221" t="str">
        <f>TRIM(LEFT(+RIGHT(A365,8),4))</f>
        <v>• 71</v>
      </c>
    </row>
    <row r="366" spans="1:4" x14ac:dyDescent="0.2">
      <c r="A366" s="229" t="s">
        <v>4517</v>
      </c>
    </row>
    <row r="367" spans="1:4" x14ac:dyDescent="0.2">
      <c r="A367" s="229" t="s">
        <v>4516</v>
      </c>
    </row>
    <row r="368" spans="1:4" x14ac:dyDescent="0.2">
      <c r="A368" s="229" t="s">
        <v>4515</v>
      </c>
    </row>
    <row r="369" spans="1:4" hidden="1" x14ac:dyDescent="0.2">
      <c r="A369" s="221" t="s">
        <v>4514</v>
      </c>
      <c r="B369" s="229" t="str">
        <f>+LEFT(A369, 23)</f>
        <v xml:space="preserve">368. AMD Ryzen 5 4500U </v>
      </c>
      <c r="C369" s="221" t="s">
        <v>3441</v>
      </c>
      <c r="D369" s="221" t="str">
        <f>TRIM(LEFT(+RIGHT(A369,8),4))</f>
        <v>• 71</v>
      </c>
    </row>
    <row r="370" spans="1:4" x14ac:dyDescent="0.2">
      <c r="A370" s="229" t="s">
        <v>4513</v>
      </c>
    </row>
    <row r="371" spans="1:4" x14ac:dyDescent="0.2">
      <c r="A371" s="229" t="s">
        <v>4512</v>
      </c>
    </row>
    <row r="372" spans="1:4" hidden="1" x14ac:dyDescent="0.2">
      <c r="A372" s="221" t="s">
        <v>4511</v>
      </c>
      <c r="B372" s="229" t="str">
        <f>+LEFT(A372, 23)</f>
        <v>371. Intel Core i7-7920</v>
      </c>
      <c r="C372" s="221" t="s">
        <v>3441</v>
      </c>
      <c r="D372" s="221" t="str">
        <f>TRIM(LEFT(+RIGHT(A372,8),4))</f>
        <v>• 71</v>
      </c>
    </row>
    <row r="373" spans="1:4" x14ac:dyDescent="0.2">
      <c r="A373" s="229" t="s">
        <v>4510</v>
      </c>
    </row>
    <row r="374" spans="1:4" hidden="1" x14ac:dyDescent="0.2">
      <c r="A374" s="221" t="s">
        <v>4509</v>
      </c>
      <c r="B374" s="229" t="str">
        <f>+LEFT(A374, 23)</f>
        <v>373. Intel Xeon X5660 •</v>
      </c>
      <c r="C374" s="221" t="s">
        <v>3441</v>
      </c>
      <c r="D374" s="221" t="str">
        <f>TRIM(LEFT(+RIGHT(A374,8),4))</f>
        <v>• 71</v>
      </c>
    </row>
    <row r="375" spans="1:4" hidden="1" x14ac:dyDescent="0.2">
      <c r="A375" s="221" t="s">
        <v>4508</v>
      </c>
      <c r="B375" s="229" t="str">
        <f>+LEFT(A375, 23)</f>
        <v>374. Intel Xeon E3-1265</v>
      </c>
      <c r="C375" s="221" t="s">
        <v>3441</v>
      </c>
      <c r="D375" s="221" t="str">
        <f>TRIM(LEFT(+RIGHT(A375,8),4))</f>
        <v>• 71</v>
      </c>
    </row>
    <row r="376" spans="1:4" x14ac:dyDescent="0.2">
      <c r="A376" s="229" t="s">
        <v>4507</v>
      </c>
    </row>
    <row r="377" spans="1:4" hidden="1" x14ac:dyDescent="0.2">
      <c r="A377" s="221" t="s">
        <v>4506</v>
      </c>
      <c r="B377" s="229" t="str">
        <f>+LEFT(A377, 23)</f>
        <v>376. Intel Pentium Gold</v>
      </c>
      <c r="C377" s="221" t="s">
        <v>3441</v>
      </c>
      <c r="D377" s="221" t="str">
        <f>TRIM(LEFT(+RIGHT(A377,8),4))</f>
        <v>• 71</v>
      </c>
    </row>
    <row r="378" spans="1:4" hidden="1" x14ac:dyDescent="0.2">
      <c r="A378" s="221" t="s">
        <v>4505</v>
      </c>
      <c r="B378" s="229" t="str">
        <f>+LEFT(A378, 23)</f>
        <v>377. Intel Core i3-8100</v>
      </c>
      <c r="C378" s="221" t="s">
        <v>3441</v>
      </c>
      <c r="D378" s="221" t="str">
        <f>TRIM(LEFT(+RIGHT(A378,8),4))</f>
        <v>• 71</v>
      </c>
    </row>
    <row r="379" spans="1:4" x14ac:dyDescent="0.2">
      <c r="A379" s="229" t="s">
        <v>4504</v>
      </c>
    </row>
    <row r="380" spans="1:4" x14ac:dyDescent="0.2">
      <c r="A380" s="229" t="s">
        <v>4503</v>
      </c>
    </row>
    <row r="381" spans="1:4" hidden="1" x14ac:dyDescent="0.2">
      <c r="A381" s="221" t="s">
        <v>4502</v>
      </c>
      <c r="B381" s="229" t="str">
        <f>+LEFT(A381, 23)</f>
        <v>380. Intel Core i7-4790</v>
      </c>
      <c r="C381" s="221" t="s">
        <v>3441</v>
      </c>
      <c r="D381" s="221" t="str">
        <f>TRIM(LEFT(+RIGHT(A381,8),4))</f>
        <v>• 70</v>
      </c>
    </row>
    <row r="382" spans="1:4" x14ac:dyDescent="0.2">
      <c r="A382" s="229" t="s">
        <v>4501</v>
      </c>
    </row>
    <row r="383" spans="1:4" hidden="1" x14ac:dyDescent="0.2">
      <c r="A383" s="221" t="s">
        <v>4500</v>
      </c>
      <c r="B383" s="229" t="str">
        <f>+LEFT(A383, 23)</f>
        <v>382. Intel Core i5-1130</v>
      </c>
      <c r="C383" s="221" t="s">
        <v>3441</v>
      </c>
      <c r="D383" s="221" t="str">
        <f>TRIM(LEFT(+RIGHT(A383,8),4))</f>
        <v>• 70</v>
      </c>
    </row>
    <row r="384" spans="1:4" hidden="1" x14ac:dyDescent="0.2">
      <c r="A384" s="221" t="s">
        <v>4499</v>
      </c>
      <c r="B384" s="229" t="str">
        <f>+LEFT(A384, 23)</f>
        <v>383. Intel Xeon X5667 •</v>
      </c>
      <c r="C384" s="221" t="s">
        <v>3441</v>
      </c>
      <c r="D384" s="221" t="str">
        <f>TRIM(LEFT(+RIGHT(A384,8),4))</f>
        <v>• 70</v>
      </c>
    </row>
    <row r="385" spans="1:4" hidden="1" x14ac:dyDescent="0.2">
      <c r="A385" s="221" t="s">
        <v>4498</v>
      </c>
      <c r="B385" s="229" t="str">
        <f>+LEFT(A385, 23)</f>
        <v xml:space="preserve">384. Intel Xeon E31270 </v>
      </c>
      <c r="C385" s="221" t="s">
        <v>3441</v>
      </c>
      <c r="D385" s="221" t="str">
        <f>TRIM(LEFT(+RIGHT(A385,8),4))</f>
        <v>• 70</v>
      </c>
    </row>
    <row r="386" spans="1:4" hidden="1" x14ac:dyDescent="0.2">
      <c r="A386" s="221" t="s">
        <v>4497</v>
      </c>
      <c r="B386" s="229" t="str">
        <f>+LEFT(A386, 23)</f>
        <v>385. Intel Core i7-8850</v>
      </c>
      <c r="C386" s="221" t="s">
        <v>3441</v>
      </c>
      <c r="D386" s="221" t="str">
        <f>TRIM(LEFT(+RIGHT(A386,8),4))</f>
        <v>• 70</v>
      </c>
    </row>
    <row r="387" spans="1:4" x14ac:dyDescent="0.2">
      <c r="A387" s="229" t="s">
        <v>4496</v>
      </c>
    </row>
    <row r="388" spans="1:4" hidden="1" x14ac:dyDescent="0.2">
      <c r="A388" s="221" t="s">
        <v>4495</v>
      </c>
      <c r="B388" s="229" t="str">
        <f>+LEFT(A388, 23)</f>
        <v xml:space="preserve">387. Intel Core i7 880 </v>
      </c>
      <c r="C388" s="221" t="s">
        <v>3441</v>
      </c>
      <c r="D388" s="221" t="str">
        <f>TRIM(LEFT(+RIGHT(A388,8),4))</f>
        <v>• 70</v>
      </c>
    </row>
    <row r="389" spans="1:4" x14ac:dyDescent="0.2">
      <c r="A389" s="229" t="s">
        <v>4494</v>
      </c>
    </row>
    <row r="390" spans="1:4" x14ac:dyDescent="0.2">
      <c r="A390" s="229" t="s">
        <v>4493</v>
      </c>
    </row>
    <row r="391" spans="1:4" x14ac:dyDescent="0.2">
      <c r="A391" s="229" t="s">
        <v>4492</v>
      </c>
    </row>
    <row r="392" spans="1:4" x14ac:dyDescent="0.2">
      <c r="A392" s="229" t="s">
        <v>4491</v>
      </c>
    </row>
    <row r="393" spans="1:4" hidden="1" x14ac:dyDescent="0.2">
      <c r="A393" s="221" t="s">
        <v>4490</v>
      </c>
      <c r="B393" s="229" t="str">
        <f>+LEFT(A393, 23)</f>
        <v>392. Intel Xeon E3-1240</v>
      </c>
      <c r="C393" s="221" t="s">
        <v>3441</v>
      </c>
      <c r="D393" s="221" t="str">
        <f>TRIM(LEFT(+RIGHT(A393,8),4))</f>
        <v>• 70</v>
      </c>
    </row>
    <row r="394" spans="1:4" x14ac:dyDescent="0.2">
      <c r="A394" s="229" t="s">
        <v>4489</v>
      </c>
    </row>
    <row r="395" spans="1:4" x14ac:dyDescent="0.2">
      <c r="A395" s="229" t="s">
        <v>4488</v>
      </c>
    </row>
    <row r="396" spans="1:4" hidden="1" x14ac:dyDescent="0.2">
      <c r="A396" s="221" t="s">
        <v>4487</v>
      </c>
      <c r="B396" s="229" t="str">
        <f>+LEFT(A396, 23)</f>
        <v>395. Intel Core i7-8750</v>
      </c>
      <c r="C396" s="221" t="s">
        <v>3441</v>
      </c>
      <c r="D396" s="221" t="str">
        <f>TRIM(LEFT(+RIGHT(A396,8),4))</f>
        <v>• 70</v>
      </c>
    </row>
    <row r="397" spans="1:4" hidden="1" x14ac:dyDescent="0.2">
      <c r="A397" s="221" t="s">
        <v>4486</v>
      </c>
      <c r="B397" s="229" t="str">
        <f>+LEFT(A397, 23)</f>
        <v xml:space="preserve">396. AMD Ryzen 5 4600H </v>
      </c>
      <c r="C397" s="221" t="s">
        <v>3441</v>
      </c>
      <c r="D397" s="221" t="str">
        <f>TRIM(LEFT(+RIGHT(A397,8),4))</f>
        <v>• 70</v>
      </c>
    </row>
    <row r="398" spans="1:4" hidden="1" x14ac:dyDescent="0.2">
      <c r="A398" s="221" t="s">
        <v>4485</v>
      </c>
      <c r="B398" s="229" t="str">
        <f>+LEFT(A398, 23)</f>
        <v>397. Intel Xeon X5650 •</v>
      </c>
      <c r="C398" s="221" t="s">
        <v>3441</v>
      </c>
      <c r="D398" s="221" t="str">
        <f>TRIM(LEFT(+RIGHT(A398,8),4))</f>
        <v>• 70</v>
      </c>
    </row>
    <row r="399" spans="1:4" hidden="1" x14ac:dyDescent="0.2">
      <c r="A399" s="221" t="s">
        <v>4484</v>
      </c>
      <c r="B399" s="229" t="str">
        <f>+LEFT(A399, 23)</f>
        <v>398. Intel Xeon E3-1505</v>
      </c>
      <c r="C399" s="221" t="s">
        <v>3441</v>
      </c>
      <c r="D399" s="221" t="str">
        <f>TRIM(LEFT(+RIGHT(A399,8),4))</f>
        <v>• 70</v>
      </c>
    </row>
    <row r="400" spans="1:4" x14ac:dyDescent="0.2">
      <c r="A400" s="229" t="s">
        <v>4483</v>
      </c>
    </row>
    <row r="401" spans="1:4" hidden="1" x14ac:dyDescent="0.2">
      <c r="A401" s="221" t="s">
        <v>4482</v>
      </c>
      <c r="B401" s="229" t="str">
        <f>+LEFT(A401, 23)</f>
        <v>400. Intel Core i7-6700</v>
      </c>
      <c r="C401" s="221" t="s">
        <v>3441</v>
      </c>
      <c r="D401" s="221" t="str">
        <f>TRIM(LEFT(+RIGHT(A401,8),4))</f>
        <v>• 69</v>
      </c>
    </row>
    <row r="402" spans="1:4" x14ac:dyDescent="0.2">
      <c r="A402" s="229" t="s">
        <v>4481</v>
      </c>
    </row>
    <row r="403" spans="1:4" x14ac:dyDescent="0.2">
      <c r="A403" s="229" t="s">
        <v>4480</v>
      </c>
    </row>
    <row r="404" spans="1:4" x14ac:dyDescent="0.2">
      <c r="A404" s="229" t="s">
        <v>4479</v>
      </c>
    </row>
    <row r="405" spans="1:4" x14ac:dyDescent="0.2">
      <c r="A405" s="229" t="s">
        <v>4478</v>
      </c>
    </row>
    <row r="406" spans="1:4" hidden="1" x14ac:dyDescent="0.2">
      <c r="A406" s="221" t="s">
        <v>4477</v>
      </c>
      <c r="B406" s="229" t="str">
        <f>+LEFT(A406, 23)</f>
        <v>405. AMD Ryzen 5 4600HS</v>
      </c>
      <c r="C406" s="221" t="s">
        <v>3441</v>
      </c>
      <c r="D406" s="221" t="str">
        <f>TRIM(LEFT(+RIGHT(A406,8),4))</f>
        <v>• 69</v>
      </c>
    </row>
    <row r="407" spans="1:4" x14ac:dyDescent="0.2">
      <c r="A407" s="229" t="s">
        <v>4476</v>
      </c>
    </row>
    <row r="408" spans="1:4" hidden="1" x14ac:dyDescent="0.2">
      <c r="A408" s="221" t="s">
        <v>4475</v>
      </c>
      <c r="B408" s="229" t="str">
        <f>+LEFT(A408, 23)</f>
        <v>407. Intel Core i7-3820</v>
      </c>
      <c r="C408" s="221" t="s">
        <v>3441</v>
      </c>
      <c r="D408" s="221" t="str">
        <f>TRIM(LEFT(+RIGHT(A408,8),4))</f>
        <v>• 69</v>
      </c>
    </row>
    <row r="409" spans="1:4" hidden="1" x14ac:dyDescent="0.2">
      <c r="A409" s="221" t="s">
        <v>4474</v>
      </c>
      <c r="B409" s="229" t="str">
        <f>+LEFT(A409, 23)</f>
        <v>408. Intel Core i7-6920</v>
      </c>
      <c r="C409" s="221" t="s">
        <v>3441</v>
      </c>
      <c r="D409" s="221" t="str">
        <f>TRIM(LEFT(+RIGHT(A409,8),4))</f>
        <v>• 69</v>
      </c>
    </row>
    <row r="410" spans="1:4" x14ac:dyDescent="0.2">
      <c r="A410" s="229" t="s">
        <v>4473</v>
      </c>
    </row>
    <row r="411" spans="1:4" x14ac:dyDescent="0.2">
      <c r="A411" s="229" t="s">
        <v>4472</v>
      </c>
    </row>
    <row r="412" spans="1:4" hidden="1" x14ac:dyDescent="0.2">
      <c r="A412" s="221" t="s">
        <v>4471</v>
      </c>
      <c r="B412" s="229" t="str">
        <f>+LEFT(A412, 23)</f>
        <v>411. Intel Core i7-1195</v>
      </c>
      <c r="C412" s="221" t="s">
        <v>3441</v>
      </c>
      <c r="D412" s="221" t="str">
        <f>TRIM(LEFT(+RIGHT(A412,8),4))</f>
        <v>• 69</v>
      </c>
    </row>
    <row r="413" spans="1:4" hidden="1" x14ac:dyDescent="0.2">
      <c r="A413" s="221" t="s">
        <v>4470</v>
      </c>
      <c r="B413" s="229" t="str">
        <f>+LEFT(A413, 23)</f>
        <v xml:space="preserve">412. Intel Xeon E31230 </v>
      </c>
      <c r="C413" s="221" t="s">
        <v>3441</v>
      </c>
      <c r="D413" s="221" t="str">
        <f>TRIM(LEFT(+RIGHT(A413,8),4))</f>
        <v>• 69</v>
      </c>
    </row>
    <row r="414" spans="1:4" x14ac:dyDescent="0.2">
      <c r="A414" s="229" t="s">
        <v>4469</v>
      </c>
    </row>
    <row r="415" spans="1:4" hidden="1" x14ac:dyDescent="0.2">
      <c r="A415" s="221" t="s">
        <v>4468</v>
      </c>
      <c r="B415" s="229" t="str">
        <f>+LEFT(A415, 23)</f>
        <v>414. Intel Core i7-4940</v>
      </c>
      <c r="C415" s="221" t="s">
        <v>3441</v>
      </c>
      <c r="D415" s="221" t="str">
        <f>TRIM(LEFT(+RIGHT(A415,8),4))</f>
        <v>• 69</v>
      </c>
    </row>
    <row r="416" spans="1:4" x14ac:dyDescent="0.2">
      <c r="A416" s="229" t="s">
        <v>4467</v>
      </c>
    </row>
    <row r="417" spans="1:4" x14ac:dyDescent="0.2">
      <c r="A417" s="229" t="s">
        <v>4466</v>
      </c>
    </row>
    <row r="418" spans="1:4" x14ac:dyDescent="0.2">
      <c r="A418" s="229" t="s">
        <v>4465</v>
      </c>
    </row>
    <row r="419" spans="1:4" hidden="1" x14ac:dyDescent="0.2">
      <c r="A419" s="221" t="s">
        <v>4464</v>
      </c>
      <c r="B419" s="229" t="str">
        <f>+LEFT(A419, 23)</f>
        <v>418. Intel Core i7-4930</v>
      </c>
      <c r="C419" s="221" t="s">
        <v>3441</v>
      </c>
      <c r="D419" s="221" t="str">
        <f>TRIM(LEFT(+RIGHT(A419,8),4))</f>
        <v>• 69</v>
      </c>
    </row>
    <row r="420" spans="1:4" x14ac:dyDescent="0.2">
      <c r="A420" s="229" t="s">
        <v>4463</v>
      </c>
    </row>
    <row r="421" spans="1:4" x14ac:dyDescent="0.2">
      <c r="A421" s="229" t="s">
        <v>4462</v>
      </c>
    </row>
    <row r="422" spans="1:4" x14ac:dyDescent="0.2">
      <c r="A422" s="229" t="s">
        <v>4461</v>
      </c>
    </row>
    <row r="423" spans="1:4" x14ac:dyDescent="0.2">
      <c r="A423" s="229" t="s">
        <v>4460</v>
      </c>
    </row>
    <row r="424" spans="1:4" hidden="1" x14ac:dyDescent="0.2">
      <c r="A424" s="221" t="s">
        <v>4459</v>
      </c>
      <c r="B424" s="229" t="str">
        <f>+LEFT(A424, 23)</f>
        <v>423. Intel Core i7-5700</v>
      </c>
      <c r="C424" s="221" t="s">
        <v>3441</v>
      </c>
      <c r="D424" s="221" t="str">
        <f>TRIM(LEFT(+RIGHT(A424,8),4))</f>
        <v>• 68</v>
      </c>
    </row>
    <row r="425" spans="1:4" hidden="1" x14ac:dyDescent="0.2">
      <c r="A425" s="221" t="s">
        <v>4458</v>
      </c>
      <c r="B425" s="229" t="str">
        <f>+LEFT(A425, 23)</f>
        <v>424. Intel Core i7-6820</v>
      </c>
      <c r="C425" s="221" t="s">
        <v>3441</v>
      </c>
      <c r="D425" s="221" t="str">
        <f>TRIM(LEFT(+RIGHT(A425,8),4))</f>
        <v>• 68</v>
      </c>
    </row>
    <row r="426" spans="1:4" hidden="1" x14ac:dyDescent="0.2">
      <c r="A426" s="221" t="s">
        <v>4457</v>
      </c>
      <c r="B426" s="229" t="str">
        <f>+LEFT(A426, 23)</f>
        <v>425. Intel Core i5-1145</v>
      </c>
      <c r="C426" s="221" t="s">
        <v>3441</v>
      </c>
      <c r="D426" s="221" t="str">
        <f>TRIM(LEFT(+RIGHT(A426,8),4))</f>
        <v>• 68</v>
      </c>
    </row>
    <row r="427" spans="1:4" hidden="1" x14ac:dyDescent="0.2">
      <c r="A427" s="221" t="s">
        <v>4456</v>
      </c>
      <c r="B427" s="229" t="str">
        <f>+LEFT(A427, 23)</f>
        <v>426. Intel Core i5-1135</v>
      </c>
      <c r="C427" s="221" t="s">
        <v>3441</v>
      </c>
      <c r="D427" s="221" t="str">
        <f>TRIM(LEFT(+RIGHT(A427,8),4))</f>
        <v>• 68</v>
      </c>
    </row>
    <row r="428" spans="1:4" hidden="1" x14ac:dyDescent="0.2">
      <c r="A428" s="221" t="s">
        <v>4455</v>
      </c>
      <c r="B428" s="229" t="str">
        <f>+LEFT(A428, 23)</f>
        <v>427. Intel Xeon X3470 •</v>
      </c>
      <c r="C428" s="221" t="s">
        <v>3441</v>
      </c>
      <c r="D428" s="221" t="str">
        <f>TRIM(LEFT(+RIGHT(A428,8),4))</f>
        <v>• 68</v>
      </c>
    </row>
    <row r="429" spans="1:4" x14ac:dyDescent="0.2">
      <c r="A429" s="229" t="s">
        <v>4454</v>
      </c>
    </row>
    <row r="430" spans="1:4" x14ac:dyDescent="0.2">
      <c r="A430" s="229" t="s">
        <v>4453</v>
      </c>
    </row>
    <row r="431" spans="1:4" hidden="1" x14ac:dyDescent="0.2">
      <c r="A431" s="221" t="s">
        <v>4452</v>
      </c>
      <c r="B431" s="229" t="str">
        <f t="shared" ref="B431:B436" si="13">+LEFT(A431, 23)</f>
        <v xml:space="preserve">430. Intel Xeon E31225 </v>
      </c>
      <c r="C431" s="221" t="s">
        <v>3441</v>
      </c>
      <c r="D431" s="221" t="str">
        <f t="shared" ref="D431:D436" si="14">TRIM(LEFT(+RIGHT(A431,8),4))</f>
        <v>• 68</v>
      </c>
    </row>
    <row r="432" spans="1:4" hidden="1" x14ac:dyDescent="0.2">
      <c r="A432" s="221" t="s">
        <v>4451</v>
      </c>
      <c r="B432" s="229" t="str">
        <f t="shared" si="13"/>
        <v>431. Intel Core i3-7101</v>
      </c>
      <c r="C432" s="221" t="s">
        <v>3441</v>
      </c>
      <c r="D432" s="221" t="str">
        <f t="shared" si="14"/>
        <v>• 68</v>
      </c>
    </row>
    <row r="433" spans="1:4" hidden="1" x14ac:dyDescent="0.2">
      <c r="A433" s="221" t="s">
        <v>4450</v>
      </c>
      <c r="B433" s="229" t="str">
        <f t="shared" si="13"/>
        <v>432. Intel Core i5-3475</v>
      </c>
      <c r="C433" s="221" t="s">
        <v>3441</v>
      </c>
      <c r="D433" s="221" t="str">
        <f t="shared" si="14"/>
        <v>• 68</v>
      </c>
    </row>
    <row r="434" spans="1:4" hidden="1" x14ac:dyDescent="0.2">
      <c r="A434" s="221" t="s">
        <v>4449</v>
      </c>
      <c r="B434" s="229" t="str">
        <f t="shared" si="13"/>
        <v>433. Intel Xeon E5-2630</v>
      </c>
      <c r="C434" s="221" t="s">
        <v>3441</v>
      </c>
      <c r="D434" s="221" t="str">
        <f t="shared" si="14"/>
        <v>• 68</v>
      </c>
    </row>
    <row r="435" spans="1:4" hidden="1" x14ac:dyDescent="0.2">
      <c r="A435" s="221" t="s">
        <v>4448</v>
      </c>
      <c r="B435" s="229" t="str">
        <f t="shared" si="13"/>
        <v>434. Intel Pentium Gold</v>
      </c>
      <c r="C435" s="221" t="s">
        <v>3441</v>
      </c>
      <c r="D435" s="221" t="str">
        <f t="shared" si="14"/>
        <v>• 68</v>
      </c>
    </row>
    <row r="436" spans="1:4" hidden="1" x14ac:dyDescent="0.2">
      <c r="A436" s="221" t="s">
        <v>4447</v>
      </c>
      <c r="B436" s="229" t="str">
        <f t="shared" si="13"/>
        <v>435. Intel Core i7-3920</v>
      </c>
      <c r="C436" s="221" t="s">
        <v>3441</v>
      </c>
      <c r="D436" s="221" t="str">
        <f t="shared" si="14"/>
        <v>• 68</v>
      </c>
    </row>
    <row r="437" spans="1:4" x14ac:dyDescent="0.2">
      <c r="A437" s="229" t="s">
        <v>4446</v>
      </c>
    </row>
    <row r="438" spans="1:4" hidden="1" x14ac:dyDescent="0.2">
      <c r="A438" s="221" t="s">
        <v>4445</v>
      </c>
      <c r="B438" s="229" t="str">
        <f t="shared" ref="B438:B443" si="15">+LEFT(A438, 23)</f>
        <v>437. Intel Xeon X5560 •</v>
      </c>
      <c r="C438" s="221" t="s">
        <v>3441</v>
      </c>
      <c r="D438" s="221" t="str">
        <f t="shared" ref="D438:D443" si="16">TRIM(LEFT(+RIGHT(A438,8),4))</f>
        <v>• 68</v>
      </c>
    </row>
    <row r="439" spans="1:4" hidden="1" x14ac:dyDescent="0.2">
      <c r="A439" s="221" t="s">
        <v>4444</v>
      </c>
      <c r="B439" s="229" t="str">
        <f t="shared" si="15"/>
        <v>438. Intel Pentium Gold</v>
      </c>
      <c r="C439" s="221" t="s">
        <v>3441</v>
      </c>
      <c r="D439" s="221" t="str">
        <f t="shared" si="16"/>
        <v>• 68</v>
      </c>
    </row>
    <row r="440" spans="1:4" hidden="1" x14ac:dyDescent="0.2">
      <c r="A440" s="221" t="s">
        <v>4443</v>
      </c>
      <c r="B440" s="229" t="str">
        <f t="shared" si="15"/>
        <v>439. Intel Core i7-1071</v>
      </c>
      <c r="C440" s="221" t="s">
        <v>3441</v>
      </c>
      <c r="D440" s="221" t="str">
        <f t="shared" si="16"/>
        <v>U •</v>
      </c>
    </row>
    <row r="441" spans="1:4" hidden="1" x14ac:dyDescent="0.2">
      <c r="A441" s="221" t="s">
        <v>4442</v>
      </c>
      <c r="B441" s="229" t="str">
        <f t="shared" si="15"/>
        <v xml:space="preserve">440. AMD Ryzen 3 4300U </v>
      </c>
      <c r="C441" s="221" t="s">
        <v>3441</v>
      </c>
      <c r="D441" s="221" t="str">
        <f t="shared" si="16"/>
        <v>U •</v>
      </c>
    </row>
    <row r="442" spans="1:4" hidden="1" x14ac:dyDescent="0.2">
      <c r="A442" s="221" t="s">
        <v>4441</v>
      </c>
      <c r="B442" s="229" t="str">
        <f t="shared" si="15"/>
        <v xml:space="preserve">441. AMD Ryzen 7 5800U </v>
      </c>
      <c r="C442" s="221" t="s">
        <v>3441</v>
      </c>
      <c r="D442" s="221" t="str">
        <f t="shared" si="16"/>
        <v>U •</v>
      </c>
    </row>
    <row r="443" spans="1:4" hidden="1" x14ac:dyDescent="0.2">
      <c r="A443" s="221" t="s">
        <v>4440</v>
      </c>
      <c r="B443" s="229" t="str">
        <f t="shared" si="15"/>
        <v>442. Intel Core i7-4960</v>
      </c>
      <c r="C443" s="221" t="s">
        <v>3441</v>
      </c>
      <c r="D443" s="221" t="str">
        <f t="shared" si="16"/>
        <v>Q •</v>
      </c>
    </row>
    <row r="444" spans="1:4" x14ac:dyDescent="0.2">
      <c r="A444" s="229" t="s">
        <v>4439</v>
      </c>
    </row>
    <row r="445" spans="1:4" x14ac:dyDescent="0.2">
      <c r="A445" s="229" t="s">
        <v>4438</v>
      </c>
    </row>
    <row r="446" spans="1:4" hidden="1" x14ac:dyDescent="0.2">
      <c r="A446" s="221" t="s">
        <v>4437</v>
      </c>
      <c r="B446" s="229" t="str">
        <f>+LEFT(A446, 23)</f>
        <v xml:space="preserve">445. AMD Ryzen 9 4900U </v>
      </c>
      <c r="C446" s="221" t="s">
        <v>3441</v>
      </c>
      <c r="D446" s="221" t="str">
        <f>TRIM(LEFT(+RIGHT(A446,8),4))</f>
        <v>• 67</v>
      </c>
    </row>
    <row r="447" spans="1:4" hidden="1" x14ac:dyDescent="0.2">
      <c r="A447" s="221" t="s">
        <v>4436</v>
      </c>
      <c r="B447" s="229" t="str">
        <f>+LEFT(A447, 23)</f>
        <v>446. Intel Xeon X3460 •</v>
      </c>
      <c r="C447" s="221" t="s">
        <v>3441</v>
      </c>
      <c r="D447" s="221" t="str">
        <f>TRIM(LEFT(+RIGHT(A447,8),4))</f>
        <v>• 67</v>
      </c>
    </row>
    <row r="448" spans="1:4" x14ac:dyDescent="0.2">
      <c r="A448" s="229" t="s">
        <v>4435</v>
      </c>
    </row>
    <row r="449" spans="1:4" x14ac:dyDescent="0.2">
      <c r="A449" s="229" t="s">
        <v>4434</v>
      </c>
    </row>
    <row r="450" spans="1:4" x14ac:dyDescent="0.2">
      <c r="A450" s="229" t="s">
        <v>4433</v>
      </c>
    </row>
    <row r="451" spans="1:4" x14ac:dyDescent="0.2">
      <c r="A451" s="229" t="s">
        <v>4432</v>
      </c>
    </row>
    <row r="452" spans="1:4" x14ac:dyDescent="0.2">
      <c r="A452" s="229" t="s">
        <v>4431</v>
      </c>
    </row>
    <row r="453" spans="1:4" x14ac:dyDescent="0.2">
      <c r="A453" s="229" t="s">
        <v>4430</v>
      </c>
    </row>
    <row r="454" spans="1:4" x14ac:dyDescent="0.2">
      <c r="A454" s="229" t="s">
        <v>4429</v>
      </c>
    </row>
    <row r="455" spans="1:4" x14ac:dyDescent="0.2">
      <c r="A455" s="229" t="s">
        <v>4428</v>
      </c>
    </row>
    <row r="456" spans="1:4" hidden="1" x14ac:dyDescent="0.2">
      <c r="A456" s="221" t="s">
        <v>4427</v>
      </c>
      <c r="B456" s="229" t="str">
        <f>+LEFT(A456, 23)</f>
        <v>455. Intel Core i7-1185</v>
      </c>
      <c r="C456" s="221" t="s">
        <v>3441</v>
      </c>
      <c r="D456" s="221" t="str">
        <f>TRIM(LEFT(+RIGHT(A456,8),4))</f>
        <v>• 67</v>
      </c>
    </row>
    <row r="457" spans="1:4" x14ac:dyDescent="0.2">
      <c r="A457" s="229" t="s">
        <v>4426</v>
      </c>
    </row>
    <row r="458" spans="1:4" hidden="1" x14ac:dyDescent="0.2">
      <c r="A458" s="221" t="s">
        <v>4425</v>
      </c>
      <c r="B458" s="229" t="str">
        <f>+LEFT(A458, 23)</f>
        <v xml:space="preserve">457. AMD Ryzen 7 5700U </v>
      </c>
      <c r="C458" s="221" t="s">
        <v>3441</v>
      </c>
      <c r="D458" s="221" t="str">
        <f>TRIM(LEFT(+RIGHT(A458,8),4))</f>
        <v>• 67</v>
      </c>
    </row>
    <row r="459" spans="1:4" x14ac:dyDescent="0.2">
      <c r="A459" s="229" t="s">
        <v>4424</v>
      </c>
    </row>
    <row r="460" spans="1:4" hidden="1" x14ac:dyDescent="0.2">
      <c r="A460" s="221" t="s">
        <v>4423</v>
      </c>
      <c r="B460" s="229" t="str">
        <f>+LEFT(A460, 23)</f>
        <v>459. Intel Xeon E5-2670</v>
      </c>
      <c r="C460" s="221" t="s">
        <v>3441</v>
      </c>
      <c r="D460" s="221" t="str">
        <f>TRIM(LEFT(+RIGHT(A460,8),4))</f>
        <v>2 •</v>
      </c>
    </row>
    <row r="461" spans="1:4" hidden="1" x14ac:dyDescent="0.2">
      <c r="A461" s="221" t="s">
        <v>4422</v>
      </c>
      <c r="B461" s="229" t="str">
        <f>+LEFT(A461, 23)</f>
        <v>460. Intel Xeon W3565 •</v>
      </c>
      <c r="C461" s="221" t="s">
        <v>3441</v>
      </c>
      <c r="D461" s="221" t="str">
        <f>TRIM(LEFT(+RIGHT(A461,8),4))</f>
        <v>5 •</v>
      </c>
    </row>
    <row r="462" spans="1:4" x14ac:dyDescent="0.2">
      <c r="A462" s="229" t="s">
        <v>4421</v>
      </c>
    </row>
    <row r="463" spans="1:4" hidden="1" x14ac:dyDescent="0.2">
      <c r="A463" s="221" t="s">
        <v>4420</v>
      </c>
      <c r="B463" s="229" t="str">
        <f>+LEFT(A463, 23)</f>
        <v>462. Intel Core i3-7300</v>
      </c>
      <c r="C463" s="221" t="s">
        <v>3441</v>
      </c>
      <c r="D463" s="221" t="str">
        <f>TRIM(LEFT(+RIGHT(A463,8),4))</f>
        <v>• 66</v>
      </c>
    </row>
    <row r="464" spans="1:4" x14ac:dyDescent="0.2">
      <c r="A464" s="229" t="s">
        <v>4419</v>
      </c>
    </row>
    <row r="465" spans="1:4" x14ac:dyDescent="0.2">
      <c r="A465" s="229" t="s">
        <v>4418</v>
      </c>
    </row>
    <row r="466" spans="1:4" x14ac:dyDescent="0.2">
      <c r="A466" s="229" t="s">
        <v>4417</v>
      </c>
    </row>
    <row r="467" spans="1:4" x14ac:dyDescent="0.2">
      <c r="A467" s="229" t="s">
        <v>4416</v>
      </c>
    </row>
    <row r="468" spans="1:4" x14ac:dyDescent="0.2">
      <c r="A468" s="229" t="s">
        <v>4415</v>
      </c>
    </row>
    <row r="469" spans="1:4" hidden="1" x14ac:dyDescent="0.2">
      <c r="A469" s="221" t="s">
        <v>4414</v>
      </c>
      <c r="B469" s="229" t="str">
        <f>+LEFT(A469, 23)</f>
        <v>468. Intel Core i5-7500</v>
      </c>
      <c r="C469" s="221" t="s">
        <v>3441</v>
      </c>
      <c r="D469" s="221" t="str">
        <f>TRIM(LEFT(+RIGHT(A469,8),4))</f>
        <v>• 66</v>
      </c>
    </row>
    <row r="470" spans="1:4" x14ac:dyDescent="0.2">
      <c r="A470" s="229" t="s">
        <v>4413</v>
      </c>
    </row>
    <row r="471" spans="1:4" hidden="1" x14ac:dyDescent="0.2">
      <c r="A471" s="221" t="s">
        <v>4412</v>
      </c>
      <c r="B471" s="229" t="str">
        <f>+LEFT(A471, 23)</f>
        <v>470. Intel Core i5-1130</v>
      </c>
      <c r="C471" s="221" t="s">
        <v>3441</v>
      </c>
      <c r="D471" s="221" t="str">
        <f>TRIM(LEFT(+RIGHT(A471,8),4))</f>
        <v>• 66</v>
      </c>
    </row>
    <row r="472" spans="1:4" hidden="1" x14ac:dyDescent="0.2">
      <c r="A472" s="221" t="s">
        <v>4411</v>
      </c>
      <c r="B472" s="229" t="str">
        <f>+LEFT(A472, 23)</f>
        <v>471. Intel Core i7-4722</v>
      </c>
      <c r="C472" s="221" t="s">
        <v>3441</v>
      </c>
      <c r="D472" s="221" t="str">
        <f>TRIM(LEFT(+RIGHT(A472,8),4))</f>
        <v>• 66</v>
      </c>
    </row>
    <row r="473" spans="1:4" x14ac:dyDescent="0.2">
      <c r="A473" s="229" t="s">
        <v>4410</v>
      </c>
    </row>
    <row r="474" spans="1:4" hidden="1" x14ac:dyDescent="0.2">
      <c r="A474" s="221" t="s">
        <v>4409</v>
      </c>
      <c r="B474" s="229" t="str">
        <f>+LEFT(A474, 23)</f>
        <v>473. Intel Core i7-1165</v>
      </c>
      <c r="C474" s="221" t="s">
        <v>3441</v>
      </c>
      <c r="D474" s="221" t="str">
        <f>TRIM(LEFT(+RIGHT(A474,8),4))</f>
        <v>• 66</v>
      </c>
    </row>
    <row r="475" spans="1:4" hidden="1" x14ac:dyDescent="0.2">
      <c r="A475" s="221" t="s">
        <v>4408</v>
      </c>
      <c r="B475" s="229" t="str">
        <f>+LEFT(A475, 23)</f>
        <v>474. Intel Core i5-4570</v>
      </c>
      <c r="C475" s="221" t="s">
        <v>3441</v>
      </c>
      <c r="D475" s="221" t="str">
        <f>TRIM(LEFT(+RIGHT(A475,8),4))</f>
        <v>• 66</v>
      </c>
    </row>
    <row r="476" spans="1:4" hidden="1" x14ac:dyDescent="0.2">
      <c r="A476" s="221" t="s">
        <v>4407</v>
      </c>
      <c r="B476" s="229" t="str">
        <f>+LEFT(A476, 23)</f>
        <v>475. Intel Core i5-4460</v>
      </c>
      <c r="C476" s="221" t="s">
        <v>3441</v>
      </c>
      <c r="D476" s="221" t="str">
        <f>TRIM(LEFT(+RIGHT(A476,8),4))</f>
        <v>• 66</v>
      </c>
    </row>
    <row r="477" spans="1:4" x14ac:dyDescent="0.2">
      <c r="A477" s="229" t="s">
        <v>4406</v>
      </c>
    </row>
    <row r="478" spans="1:4" x14ac:dyDescent="0.2">
      <c r="A478" s="229" t="s">
        <v>4405</v>
      </c>
    </row>
    <row r="479" spans="1:4" x14ac:dyDescent="0.2">
      <c r="A479" s="229" t="s">
        <v>4404</v>
      </c>
    </row>
    <row r="480" spans="1:4" hidden="1" x14ac:dyDescent="0.2">
      <c r="A480" s="221" t="s">
        <v>4403</v>
      </c>
      <c r="B480" s="229" t="str">
        <f>+LEFT(A480, 23)</f>
        <v>479. Intel Core i7-4850</v>
      </c>
      <c r="C480" s="221" t="s">
        <v>3441</v>
      </c>
      <c r="D480" s="221" t="str">
        <f>TRIM(LEFT(+RIGHT(A480,8),4))</f>
        <v>Q •</v>
      </c>
    </row>
    <row r="481" spans="1:4" hidden="1" x14ac:dyDescent="0.2">
      <c r="A481" s="221" t="s">
        <v>4402</v>
      </c>
      <c r="B481" s="229" t="str">
        <f>+LEFT(A481, 23)</f>
        <v>480. Intel Xeon X3450 •</v>
      </c>
      <c r="C481" s="221" t="s">
        <v>3441</v>
      </c>
      <c r="D481" s="221" t="str">
        <f>TRIM(LEFT(+RIGHT(A481,8),4))</f>
        <v>0 •</v>
      </c>
    </row>
    <row r="482" spans="1:4" x14ac:dyDescent="0.2">
      <c r="A482" s="229" t="s">
        <v>4401</v>
      </c>
    </row>
    <row r="483" spans="1:4" x14ac:dyDescent="0.2">
      <c r="A483" s="229" t="s">
        <v>4400</v>
      </c>
    </row>
    <row r="484" spans="1:4" x14ac:dyDescent="0.2">
      <c r="A484" s="229" t="s">
        <v>4399</v>
      </c>
    </row>
    <row r="485" spans="1:4" hidden="1" x14ac:dyDescent="0.2">
      <c r="A485" s="221" t="s">
        <v>4398</v>
      </c>
      <c r="B485" s="229" t="str">
        <f>+LEFT(A485, 23)</f>
        <v xml:space="preserve">484. AMD Ryzen 5 5600U </v>
      </c>
      <c r="C485" s="221" t="s">
        <v>3441</v>
      </c>
      <c r="D485" s="221" t="str">
        <f>TRIM(LEFT(+RIGHT(A485,8),4))</f>
        <v>• 65</v>
      </c>
    </row>
    <row r="486" spans="1:4" x14ac:dyDescent="0.2">
      <c r="A486" s="229" t="s">
        <v>4397</v>
      </c>
    </row>
    <row r="487" spans="1:4" hidden="1" x14ac:dyDescent="0.2">
      <c r="A487" s="221" t="s">
        <v>4396</v>
      </c>
      <c r="B487" s="229" t="str">
        <f>+LEFT(A487, 23)</f>
        <v>486. Intel Xeon W3550 •</v>
      </c>
      <c r="C487" s="221" t="s">
        <v>3441</v>
      </c>
      <c r="D487" s="221" t="str">
        <f>TRIM(LEFT(+RIGHT(A487,8),4))</f>
        <v>• 65</v>
      </c>
    </row>
    <row r="488" spans="1:4" x14ac:dyDescent="0.2">
      <c r="A488" s="229" t="s">
        <v>4395</v>
      </c>
    </row>
    <row r="489" spans="1:4" x14ac:dyDescent="0.2">
      <c r="A489" s="229" t="s">
        <v>4394</v>
      </c>
    </row>
    <row r="490" spans="1:4" hidden="1" x14ac:dyDescent="0.2">
      <c r="A490" s="221" t="s">
        <v>4393</v>
      </c>
      <c r="B490" s="229" t="str">
        <f>+LEFT(A490, 23)</f>
        <v>489. Intel Core i7-1160</v>
      </c>
      <c r="C490" s="221" t="s">
        <v>3441</v>
      </c>
      <c r="D490" s="221" t="str">
        <f>TRIM(LEFT(+RIGHT(A490,8),4))</f>
        <v>• 65</v>
      </c>
    </row>
    <row r="491" spans="1:4" hidden="1" x14ac:dyDescent="0.2">
      <c r="A491" s="221" t="s">
        <v>4392</v>
      </c>
      <c r="B491" s="229" t="str">
        <f>+LEFT(A491, 23)</f>
        <v>490. Intel Core i5-3470</v>
      </c>
      <c r="C491" s="221" t="s">
        <v>3441</v>
      </c>
      <c r="D491" s="221" t="str">
        <f>TRIM(LEFT(+RIGHT(A491,8),4))</f>
        <v>• 65</v>
      </c>
    </row>
    <row r="492" spans="1:4" hidden="1" x14ac:dyDescent="0.2">
      <c r="A492" s="221" t="s">
        <v>4391</v>
      </c>
      <c r="B492" s="229" t="str">
        <f>+LEFT(A492, 23)</f>
        <v>492. Intel Core i5-7400</v>
      </c>
      <c r="C492" s="221" t="s">
        <v>3441</v>
      </c>
      <c r="D492" s="221" t="str">
        <f>TRIM(LEFT(+RIGHT(A492,8),4))</f>
        <v>• 65</v>
      </c>
    </row>
    <row r="493" spans="1:4" x14ac:dyDescent="0.2">
      <c r="A493" s="229" t="s">
        <v>4390</v>
      </c>
    </row>
    <row r="494" spans="1:4" x14ac:dyDescent="0.2">
      <c r="A494" s="229" t="s">
        <v>4389</v>
      </c>
    </row>
    <row r="495" spans="1:4" hidden="1" x14ac:dyDescent="0.2">
      <c r="A495" s="221" t="s">
        <v>4388</v>
      </c>
      <c r="B495" s="229" t="str">
        <f>+LEFT(A495, 23)</f>
        <v>494. Intel Xeon X3440 •</v>
      </c>
      <c r="C495" s="221" t="s">
        <v>3441</v>
      </c>
      <c r="D495" s="221" t="str">
        <f>TRIM(LEFT(+RIGHT(A495,8),4))</f>
        <v>• 65</v>
      </c>
    </row>
    <row r="496" spans="1:4" hidden="1" x14ac:dyDescent="0.2">
      <c r="A496" s="221" t="s">
        <v>4387</v>
      </c>
      <c r="B496" s="229" t="str">
        <f>+LEFT(A496, 23)</f>
        <v>495. Intel Core i5-4570</v>
      </c>
      <c r="C496" s="221" t="s">
        <v>3441</v>
      </c>
      <c r="D496" s="221" t="str">
        <f>TRIM(LEFT(+RIGHT(A496,8),4))</f>
        <v>• 65</v>
      </c>
    </row>
    <row r="497" spans="1:4" hidden="1" x14ac:dyDescent="0.2">
      <c r="A497" s="221" t="s">
        <v>4386</v>
      </c>
      <c r="B497" s="229" t="str">
        <f>+LEFT(A497, 23)</f>
        <v xml:space="preserve">496. AMD Ryzen 5 2600H </v>
      </c>
      <c r="C497" s="221" t="s">
        <v>3441</v>
      </c>
      <c r="D497" s="221" t="str">
        <f>TRIM(LEFT(+RIGHT(A497,8),4))</f>
        <v>• 65</v>
      </c>
    </row>
    <row r="498" spans="1:4" x14ac:dyDescent="0.2">
      <c r="A498" s="229" t="s">
        <v>4385</v>
      </c>
    </row>
    <row r="499" spans="1:4" hidden="1" x14ac:dyDescent="0.2">
      <c r="A499" s="221" t="s">
        <v>4384</v>
      </c>
      <c r="B499" s="229" t="str">
        <f>+LEFT(A499, 23)</f>
        <v>498. Intel Core i5-3570</v>
      </c>
      <c r="C499" s="221" t="s">
        <v>3441</v>
      </c>
      <c r="D499" s="221" t="str">
        <f>TRIM(LEFT(+RIGHT(A499,8),4))</f>
        <v>• 65</v>
      </c>
    </row>
    <row r="500" spans="1:4" hidden="1" x14ac:dyDescent="0.2">
      <c r="A500" s="221" t="s">
        <v>4383</v>
      </c>
      <c r="B500" s="229" t="str">
        <f>+LEFT(A500, 23)</f>
        <v>499. Intel Core i3-8109</v>
      </c>
      <c r="C500" s="221" t="s">
        <v>3441</v>
      </c>
      <c r="D500" s="221" t="str">
        <f>TRIM(LEFT(+RIGHT(A500,8),4))</f>
        <v>U •</v>
      </c>
    </row>
    <row r="501" spans="1:4" hidden="1" x14ac:dyDescent="0.2">
      <c r="A501" s="221" t="s">
        <v>4382</v>
      </c>
      <c r="B501" s="229" t="str">
        <f>+LEFT(A501, 23)</f>
        <v>500. Intel Core i5-9300</v>
      </c>
      <c r="C501" s="221" t="s">
        <v>3441</v>
      </c>
      <c r="D501" s="221" t="str">
        <f>TRIM(LEFT(+RIGHT(A501,8),4))</f>
        <v>H •</v>
      </c>
    </row>
    <row r="502" spans="1:4" x14ac:dyDescent="0.2">
      <c r="A502" s="229" t="s">
        <v>4381</v>
      </c>
    </row>
    <row r="503" spans="1:4" x14ac:dyDescent="0.2">
      <c r="A503" s="229" t="s">
        <v>4380</v>
      </c>
    </row>
    <row r="504" spans="1:4" hidden="1" x14ac:dyDescent="0.2">
      <c r="A504" s="221" t="s">
        <v>4379</v>
      </c>
      <c r="B504" s="229" t="str">
        <f>+LEFT(A504, 23)</f>
        <v>503. Intel Core i5-8300</v>
      </c>
      <c r="C504" s="221" t="s">
        <v>3441</v>
      </c>
      <c r="D504" s="221" t="str">
        <f>TRIM(LEFT(+RIGHT(A504,8),4))</f>
        <v>• 64</v>
      </c>
    </row>
    <row r="505" spans="1:4" x14ac:dyDescent="0.2">
      <c r="A505" s="229" t="s">
        <v>4378</v>
      </c>
    </row>
    <row r="506" spans="1:4" hidden="1" x14ac:dyDescent="0.2">
      <c r="A506" s="221" t="s">
        <v>4377</v>
      </c>
      <c r="B506" s="229" t="str">
        <f>+LEFT(A506, 23)</f>
        <v>505. Intel Core i7-2960</v>
      </c>
      <c r="C506" s="221" t="s">
        <v>3441</v>
      </c>
      <c r="D506" s="221" t="str">
        <f>TRIM(LEFT(+RIGHT(A506,8),4))</f>
        <v>• 64</v>
      </c>
    </row>
    <row r="507" spans="1:4" x14ac:dyDescent="0.2">
      <c r="A507" s="229" t="s">
        <v>4376</v>
      </c>
    </row>
    <row r="508" spans="1:4" x14ac:dyDescent="0.2">
      <c r="A508" s="229" t="s">
        <v>4375</v>
      </c>
    </row>
    <row r="509" spans="1:4" x14ac:dyDescent="0.2">
      <c r="A509" s="229" t="s">
        <v>4374</v>
      </c>
    </row>
    <row r="510" spans="1:4" hidden="1" x14ac:dyDescent="0.2">
      <c r="A510" s="221" t="s">
        <v>4373</v>
      </c>
      <c r="B510" s="229" t="str">
        <f>+LEFT(A510, 23)</f>
        <v>509. Intel Core i5-2500</v>
      </c>
      <c r="C510" s="221" t="s">
        <v>3441</v>
      </c>
      <c r="D510" s="221" t="str">
        <f>TRIM(LEFT(+RIGHT(A510,8),4))</f>
        <v>• 64</v>
      </c>
    </row>
    <row r="511" spans="1:4" x14ac:dyDescent="0.2">
      <c r="A511" s="229" t="s">
        <v>4372</v>
      </c>
    </row>
    <row r="512" spans="1:4" hidden="1" x14ac:dyDescent="0.2">
      <c r="A512" s="221" t="s">
        <v>4371</v>
      </c>
      <c r="B512" s="229" t="str">
        <f>+LEFT(A512, 23)</f>
        <v xml:space="preserve">511. AMD Ryzen 7 2800H </v>
      </c>
      <c r="C512" s="221" t="s">
        <v>3441</v>
      </c>
      <c r="D512" s="221" t="str">
        <f>TRIM(LEFT(+RIGHT(A512,8),4))</f>
        <v>• 64</v>
      </c>
    </row>
    <row r="513" spans="1:4" hidden="1" x14ac:dyDescent="0.2">
      <c r="A513" s="221" t="s">
        <v>4370</v>
      </c>
      <c r="B513" s="229" t="str">
        <f>+LEFT(A513, 23)</f>
        <v>512. Intel Core i5-3330</v>
      </c>
      <c r="C513" s="221" t="s">
        <v>3441</v>
      </c>
      <c r="D513" s="221" t="str">
        <f>TRIM(LEFT(+RIGHT(A513,8),4))</f>
        <v>• 64</v>
      </c>
    </row>
    <row r="514" spans="1:4" hidden="1" x14ac:dyDescent="0.2">
      <c r="A514" s="221" t="s">
        <v>4369</v>
      </c>
      <c r="B514" s="229" t="str">
        <f>+LEFT(A514, 23)</f>
        <v xml:space="preserve">513. AMD Ryzen 5 5500U </v>
      </c>
      <c r="C514" s="221" t="s">
        <v>3441</v>
      </c>
      <c r="D514" s="221" t="str">
        <f>TRIM(LEFT(+RIGHT(A514,8),4))</f>
        <v>• 64</v>
      </c>
    </row>
    <row r="515" spans="1:4" hidden="1" x14ac:dyDescent="0.2">
      <c r="A515" s="221" t="s">
        <v>4368</v>
      </c>
      <c r="B515" s="229" t="str">
        <f>+LEFT(A515, 23)</f>
        <v>514. Intel Core i5-2300</v>
      </c>
      <c r="C515" s="221" t="s">
        <v>3441</v>
      </c>
      <c r="D515" s="221" t="str">
        <f>TRIM(LEFT(+RIGHT(A515,8),4))</f>
        <v>0 •</v>
      </c>
    </row>
    <row r="516" spans="1:4" hidden="1" x14ac:dyDescent="0.2">
      <c r="A516" s="221" t="s">
        <v>4367</v>
      </c>
      <c r="B516" s="229" t="str">
        <f>+LEFT(A516, 23)</f>
        <v>515. Intel Core i7-4770</v>
      </c>
      <c r="C516" s="221" t="s">
        <v>3441</v>
      </c>
      <c r="D516" s="221" t="str">
        <f>TRIM(LEFT(+RIGHT(A516,8),4))</f>
        <v>Q •</v>
      </c>
    </row>
    <row r="517" spans="1:4" x14ac:dyDescent="0.2">
      <c r="A517" s="229" t="s">
        <v>4366</v>
      </c>
    </row>
    <row r="518" spans="1:4" x14ac:dyDescent="0.2">
      <c r="A518" s="229" t="s">
        <v>4365</v>
      </c>
    </row>
    <row r="519" spans="1:4" hidden="1" x14ac:dyDescent="0.2">
      <c r="A519" s="221" t="s">
        <v>4364</v>
      </c>
      <c r="B519" s="229" t="str">
        <f>+LEFT(A519, 23)</f>
        <v>518. Intel Core i5-2405</v>
      </c>
      <c r="C519" s="221" t="s">
        <v>3441</v>
      </c>
      <c r="D519" s="221" t="str">
        <f>TRIM(LEFT(+RIGHT(A519,8),4))</f>
        <v>• 63</v>
      </c>
    </row>
    <row r="520" spans="1:4" hidden="1" x14ac:dyDescent="0.2">
      <c r="A520" s="221" t="s">
        <v>4363</v>
      </c>
      <c r="B520" s="229" t="str">
        <f>+LEFT(A520, 23)</f>
        <v>519. Intel Core i7-7567</v>
      </c>
      <c r="C520" s="221" t="s">
        <v>3441</v>
      </c>
      <c r="D520" s="221" t="str">
        <f>TRIM(LEFT(+RIGHT(A520,8),4))</f>
        <v>• 63</v>
      </c>
    </row>
    <row r="521" spans="1:4" x14ac:dyDescent="0.2">
      <c r="A521" s="229" t="s">
        <v>4362</v>
      </c>
    </row>
    <row r="522" spans="1:4" x14ac:dyDescent="0.2">
      <c r="A522" s="229" t="s">
        <v>4361</v>
      </c>
    </row>
    <row r="523" spans="1:4" x14ac:dyDescent="0.2">
      <c r="A523" s="229" t="s">
        <v>4360</v>
      </c>
    </row>
    <row r="524" spans="1:4" x14ac:dyDescent="0.2">
      <c r="A524" s="229" t="s">
        <v>4359</v>
      </c>
    </row>
    <row r="525" spans="1:4" x14ac:dyDescent="0.2">
      <c r="A525" s="229" t="s">
        <v>4358</v>
      </c>
    </row>
    <row r="526" spans="1:4" hidden="1" x14ac:dyDescent="0.2">
      <c r="A526" s="221" t="s">
        <v>4357</v>
      </c>
      <c r="B526" s="229" t="str">
        <f>+LEFT(A526, 23)</f>
        <v>525. Intel Core i7-4750</v>
      </c>
      <c r="C526" s="221" t="s">
        <v>3441</v>
      </c>
      <c r="D526" s="221" t="str">
        <f>TRIM(LEFT(+RIGHT(A526,8),4))</f>
        <v>• 63</v>
      </c>
    </row>
    <row r="527" spans="1:4" x14ac:dyDescent="0.2">
      <c r="A527" s="229" t="s">
        <v>4356</v>
      </c>
    </row>
    <row r="528" spans="1:4" hidden="1" x14ac:dyDescent="0.2">
      <c r="A528" s="221" t="s">
        <v>4355</v>
      </c>
      <c r="B528" s="229" t="str">
        <f>+LEFT(A528, 23)</f>
        <v>527. Intel Xeon E5540 •</v>
      </c>
      <c r="C528" s="221" t="s">
        <v>3441</v>
      </c>
      <c r="D528" s="221" t="str">
        <f>TRIM(LEFT(+RIGHT(A528,8),4))</f>
        <v>• 63</v>
      </c>
    </row>
    <row r="529" spans="1:4" x14ac:dyDescent="0.2">
      <c r="A529" s="229" t="s">
        <v>4354</v>
      </c>
    </row>
    <row r="530" spans="1:4" x14ac:dyDescent="0.2">
      <c r="A530" s="229" t="s">
        <v>4353</v>
      </c>
    </row>
    <row r="531" spans="1:4" x14ac:dyDescent="0.2">
      <c r="A531" s="229" t="s">
        <v>4352</v>
      </c>
    </row>
    <row r="532" spans="1:4" hidden="1" x14ac:dyDescent="0.2">
      <c r="A532" s="221" t="s">
        <v>4351</v>
      </c>
      <c r="B532" s="229" t="str">
        <f>+LEFT(A532, 23)</f>
        <v>531. Intel Core i7-7820</v>
      </c>
      <c r="C532" s="221" t="s">
        <v>3441</v>
      </c>
      <c r="D532" s="221" t="str">
        <f>TRIM(LEFT(+RIGHT(A532,8),4))</f>
        <v>Q •</v>
      </c>
    </row>
    <row r="533" spans="1:4" x14ac:dyDescent="0.2">
      <c r="A533" s="229" t="s">
        <v>4350</v>
      </c>
    </row>
    <row r="534" spans="1:4" hidden="1" x14ac:dyDescent="0.2">
      <c r="A534" s="221" t="s">
        <v>4349</v>
      </c>
      <c r="B534" s="229" t="str">
        <f>+LEFT(A534, 23)</f>
        <v>533. Intel Core i5-2500</v>
      </c>
      <c r="C534" s="221" t="s">
        <v>3441</v>
      </c>
      <c r="D534" s="221" t="str">
        <f>TRIM(LEFT(+RIGHT(A534,8),4))</f>
        <v>• 62</v>
      </c>
    </row>
    <row r="535" spans="1:4" hidden="1" x14ac:dyDescent="0.2">
      <c r="A535" s="221" t="s">
        <v>4348</v>
      </c>
      <c r="B535" s="229" t="str">
        <f>+LEFT(A535, 23)</f>
        <v>534. Intel Core i5-1031</v>
      </c>
      <c r="C535" s="221" t="s">
        <v>3441</v>
      </c>
      <c r="D535" s="221" t="str">
        <f>TRIM(LEFT(+RIGHT(A535,8),4))</f>
        <v>• 62</v>
      </c>
    </row>
    <row r="536" spans="1:4" x14ac:dyDescent="0.2">
      <c r="A536" s="229" t="s">
        <v>4347</v>
      </c>
    </row>
    <row r="537" spans="1:4" hidden="1" x14ac:dyDescent="0.2">
      <c r="A537" s="221" t="s">
        <v>4346</v>
      </c>
      <c r="B537" s="229" t="str">
        <f>+LEFT(A537, 23)</f>
        <v>536. Intel Pentium G550</v>
      </c>
      <c r="C537" s="221" t="s">
        <v>3441</v>
      </c>
      <c r="D537" s="221" t="str">
        <f>TRIM(LEFT(+RIGHT(A537,8),4))</f>
        <v>• 62</v>
      </c>
    </row>
    <row r="538" spans="1:4" x14ac:dyDescent="0.2">
      <c r="A538" s="229" t="s">
        <v>4345</v>
      </c>
    </row>
    <row r="539" spans="1:4" x14ac:dyDescent="0.2">
      <c r="A539" s="229" t="s">
        <v>4344</v>
      </c>
    </row>
    <row r="540" spans="1:4" x14ac:dyDescent="0.2">
      <c r="A540" s="229" t="s">
        <v>4343</v>
      </c>
    </row>
    <row r="541" spans="1:4" hidden="1" x14ac:dyDescent="0.2">
      <c r="A541" s="221" t="s">
        <v>4342</v>
      </c>
      <c r="B541" s="229" t="str">
        <f>+LEFT(A541, 23)</f>
        <v>540. Intel Core i7-3615</v>
      </c>
      <c r="C541" s="221" t="s">
        <v>3441</v>
      </c>
      <c r="D541" s="221" t="str">
        <f>TRIM(LEFT(+RIGHT(A541,8),4))</f>
        <v>• 62</v>
      </c>
    </row>
    <row r="542" spans="1:4" hidden="1" x14ac:dyDescent="0.2">
      <c r="A542" s="221" t="s">
        <v>4341</v>
      </c>
      <c r="B542" s="229" t="str">
        <f>+LEFT(A542, 23)</f>
        <v>541. Intel Core i7-2920</v>
      </c>
      <c r="C542" s="221" t="s">
        <v>3441</v>
      </c>
      <c r="D542" s="221" t="str">
        <f>TRIM(LEFT(+RIGHT(A542,8),4))</f>
        <v>• 62</v>
      </c>
    </row>
    <row r="543" spans="1:4" x14ac:dyDescent="0.2">
      <c r="A543" s="229" t="s">
        <v>4340</v>
      </c>
    </row>
    <row r="544" spans="1:4" x14ac:dyDescent="0.2">
      <c r="A544" s="229" t="s">
        <v>4339</v>
      </c>
    </row>
    <row r="545" spans="1:4" hidden="1" x14ac:dyDescent="0.2">
      <c r="A545" s="221" t="s">
        <v>4338</v>
      </c>
      <c r="B545" s="229" t="str">
        <f>+LEFT(A545, 23)</f>
        <v>544. Intel Core i7-3635</v>
      </c>
      <c r="C545" s="221" t="s">
        <v>3441</v>
      </c>
      <c r="D545" s="221" t="str">
        <f>TRIM(LEFT(+RIGHT(A545,8),4))</f>
        <v>• 62</v>
      </c>
    </row>
    <row r="546" spans="1:4" x14ac:dyDescent="0.2">
      <c r="A546" s="229" t="s">
        <v>4337</v>
      </c>
    </row>
    <row r="547" spans="1:4" hidden="1" x14ac:dyDescent="0.2">
      <c r="A547" s="221" t="s">
        <v>4336</v>
      </c>
      <c r="B547" s="229" t="str">
        <f>+LEFT(A547, 23)</f>
        <v>546. Intel Core i7-7700</v>
      </c>
      <c r="C547" s="221" t="s">
        <v>3441</v>
      </c>
      <c r="D547" s="221" t="str">
        <f>TRIM(LEFT(+RIGHT(A547,8),4))</f>
        <v>Q •</v>
      </c>
    </row>
    <row r="548" spans="1:4" x14ac:dyDescent="0.2">
      <c r="A548" s="229" t="s">
        <v>4335</v>
      </c>
    </row>
    <row r="549" spans="1:4" hidden="1" x14ac:dyDescent="0.2">
      <c r="A549" s="221" t="s">
        <v>4334</v>
      </c>
      <c r="B549" s="229" t="str">
        <f>+LEFT(A549, 23)</f>
        <v>548. Intel Core i3-6098</v>
      </c>
      <c r="C549" s="221" t="s">
        <v>3441</v>
      </c>
      <c r="D549" s="221" t="str">
        <f>TRIM(LEFT(+RIGHT(A549,8),4))</f>
        <v>P •</v>
      </c>
    </row>
    <row r="550" spans="1:4" x14ac:dyDescent="0.2">
      <c r="A550" s="229" t="s">
        <v>4333</v>
      </c>
    </row>
    <row r="551" spans="1:4" x14ac:dyDescent="0.2">
      <c r="A551" s="229" t="s">
        <v>4332</v>
      </c>
    </row>
    <row r="552" spans="1:4" hidden="1" x14ac:dyDescent="0.2">
      <c r="A552" s="221" t="s">
        <v>4331</v>
      </c>
      <c r="B552" s="229" t="str">
        <f>+LEFT(A552, 23)</f>
        <v>551. Intel Core i7-4702</v>
      </c>
      <c r="C552" s="221" t="s">
        <v>3441</v>
      </c>
      <c r="D552" s="221" t="str">
        <f>TRIM(LEFT(+RIGHT(A552,8),4))</f>
        <v>• 61</v>
      </c>
    </row>
    <row r="553" spans="1:4" x14ac:dyDescent="0.2">
      <c r="A553" s="229" t="s">
        <v>4330</v>
      </c>
    </row>
    <row r="554" spans="1:4" x14ac:dyDescent="0.2">
      <c r="A554" s="229" t="s">
        <v>4329</v>
      </c>
    </row>
    <row r="555" spans="1:4" x14ac:dyDescent="0.2">
      <c r="A555" s="229" t="s">
        <v>4328</v>
      </c>
    </row>
    <row r="556" spans="1:4" hidden="1" x14ac:dyDescent="0.2">
      <c r="A556" s="221" t="s">
        <v>4327</v>
      </c>
      <c r="B556" s="229" t="str">
        <f>+LEFT(A556, 23)</f>
        <v xml:space="preserve">555. AMD Ryzen 3 5400U </v>
      </c>
      <c r="C556" s="221" t="s">
        <v>3441</v>
      </c>
      <c r="D556" s="221" t="str">
        <f>TRIM(LEFT(+RIGHT(A556,8),4))</f>
        <v>• 61</v>
      </c>
    </row>
    <row r="557" spans="1:4" hidden="1" x14ac:dyDescent="0.2">
      <c r="A557" s="221" t="s">
        <v>4326</v>
      </c>
      <c r="B557" s="229" t="str">
        <f>+LEFT(A557, 23)</f>
        <v>556. Intel Core i5-7260</v>
      </c>
      <c r="C557" s="221" t="s">
        <v>3441</v>
      </c>
      <c r="D557" s="221" t="str">
        <f>TRIM(LEFT(+RIGHT(A557,8),4))</f>
        <v>• 61</v>
      </c>
    </row>
    <row r="558" spans="1:4" x14ac:dyDescent="0.2">
      <c r="A558" s="229" t="s">
        <v>4325</v>
      </c>
    </row>
    <row r="559" spans="1:4" x14ac:dyDescent="0.2">
      <c r="A559" s="229" t="s">
        <v>4324</v>
      </c>
    </row>
    <row r="560" spans="1:4" hidden="1" x14ac:dyDescent="0.2">
      <c r="A560" s="221" t="s">
        <v>4323</v>
      </c>
      <c r="B560" s="229" t="str">
        <f>+LEFT(A560, 23)</f>
        <v>559. Intel Xeon X3430 •</v>
      </c>
      <c r="C560" s="221" t="s">
        <v>3441</v>
      </c>
      <c r="D560" s="221" t="str">
        <f>TRIM(LEFT(+RIGHT(A560,8),4))</f>
        <v>• 61</v>
      </c>
    </row>
    <row r="561" spans="1:4" hidden="1" x14ac:dyDescent="0.2">
      <c r="A561" s="221" t="s">
        <v>4322</v>
      </c>
      <c r="B561" s="229" t="str">
        <f>+LEFT(A561, 23)</f>
        <v>560. Intel Core i5-3330</v>
      </c>
      <c r="C561" s="221" t="s">
        <v>3441</v>
      </c>
      <c r="D561" s="221" t="str">
        <f>TRIM(LEFT(+RIGHT(A561,8),4))</f>
        <v>• 61</v>
      </c>
    </row>
    <row r="562" spans="1:4" hidden="1" x14ac:dyDescent="0.2">
      <c r="A562" s="221" t="s">
        <v>4321</v>
      </c>
      <c r="B562" s="229" t="str">
        <f>+LEFT(A562, 23)</f>
        <v>561. Intel Xeon E5530 •</v>
      </c>
      <c r="C562" s="221" t="s">
        <v>3441</v>
      </c>
      <c r="D562" s="221" t="str">
        <f>TRIM(LEFT(+RIGHT(A562,8),4))</f>
        <v>• 61</v>
      </c>
    </row>
    <row r="563" spans="1:4" x14ac:dyDescent="0.2">
      <c r="A563" s="229" t="s">
        <v>4320</v>
      </c>
    </row>
    <row r="564" spans="1:4" hidden="1" x14ac:dyDescent="0.2">
      <c r="A564" s="221" t="s">
        <v>4319</v>
      </c>
      <c r="B564" s="229" t="str">
        <f>+LEFT(A564, 23)</f>
        <v>563. Intel Core i7-4702</v>
      </c>
      <c r="C564" s="221" t="s">
        <v>3441</v>
      </c>
      <c r="D564" s="221" t="str">
        <f>TRIM(LEFT(+RIGHT(A564,8),4))</f>
        <v>Q •</v>
      </c>
    </row>
    <row r="565" spans="1:4" x14ac:dyDescent="0.2">
      <c r="A565" s="229" t="s">
        <v>4318</v>
      </c>
    </row>
    <row r="566" spans="1:4" x14ac:dyDescent="0.2">
      <c r="A566" s="229" t="s">
        <v>4317</v>
      </c>
    </row>
    <row r="567" spans="1:4" x14ac:dyDescent="0.2">
      <c r="A567" s="229" t="s">
        <v>4316</v>
      </c>
    </row>
    <row r="568" spans="1:4" hidden="1" x14ac:dyDescent="0.2">
      <c r="A568" s="221" t="s">
        <v>4315</v>
      </c>
      <c r="B568" s="229" t="str">
        <f>+LEFT(A568, 23)</f>
        <v>567. Intel Core i7-4712</v>
      </c>
      <c r="C568" s="221" t="s">
        <v>3441</v>
      </c>
      <c r="D568" s="221" t="str">
        <f>TRIM(LEFT(+RIGHT(A568,8),4))</f>
        <v>• 60</v>
      </c>
    </row>
    <row r="569" spans="1:4" hidden="1" x14ac:dyDescent="0.2">
      <c r="A569" s="221" t="s">
        <v>4314</v>
      </c>
      <c r="B569" s="229" t="str">
        <f>+LEFT(A569, 23)</f>
        <v>568. Intel Core i7-3632</v>
      </c>
      <c r="C569" s="221" t="s">
        <v>3441</v>
      </c>
      <c r="D569" s="221" t="str">
        <f>TRIM(LEFT(+RIGHT(A569,8),4))</f>
        <v>• 60</v>
      </c>
    </row>
    <row r="570" spans="1:4" hidden="1" x14ac:dyDescent="0.2">
      <c r="A570" s="221" t="s">
        <v>4313</v>
      </c>
      <c r="B570" s="229" t="str">
        <f>+LEFT(A570, 23)</f>
        <v>569. Intel Core i7-5557</v>
      </c>
      <c r="C570" s="221" t="s">
        <v>3441</v>
      </c>
      <c r="D570" s="221" t="str">
        <f>TRIM(LEFT(+RIGHT(A570,8),4))</f>
        <v>• 60</v>
      </c>
    </row>
    <row r="571" spans="1:4" x14ac:dyDescent="0.2">
      <c r="A571" s="229" t="s">
        <v>4312</v>
      </c>
    </row>
    <row r="572" spans="1:4" hidden="1" x14ac:dyDescent="0.2">
      <c r="A572" s="221" t="s">
        <v>4311</v>
      </c>
      <c r="B572" s="229" t="str">
        <f>+LEFT(A572, 23)</f>
        <v>571. Intel Core i3-7100</v>
      </c>
      <c r="C572" s="221" t="s">
        <v>3441</v>
      </c>
      <c r="D572" s="221" t="str">
        <f>TRIM(LEFT(+RIGHT(A572,8),4))</f>
        <v>• 60</v>
      </c>
    </row>
    <row r="573" spans="1:4" x14ac:dyDescent="0.2">
      <c r="A573" s="229" t="s">
        <v>4310</v>
      </c>
    </row>
    <row r="574" spans="1:4" hidden="1" x14ac:dyDescent="0.2">
      <c r="A574" s="221" t="s">
        <v>4309</v>
      </c>
      <c r="B574" s="229" t="str">
        <f>+LEFT(A574, 23)</f>
        <v>573. Intel Core i7-3612</v>
      </c>
      <c r="C574" s="221" t="s">
        <v>3441</v>
      </c>
      <c r="D574" s="221" t="str">
        <f>TRIM(LEFT(+RIGHT(A574,8),4))</f>
        <v>• 60</v>
      </c>
    </row>
    <row r="575" spans="1:4" x14ac:dyDescent="0.2">
      <c r="A575" s="229" t="s">
        <v>4308</v>
      </c>
    </row>
    <row r="576" spans="1:4" x14ac:dyDescent="0.2">
      <c r="A576" s="229" t="s">
        <v>4307</v>
      </c>
    </row>
    <row r="577" spans="1:4" x14ac:dyDescent="0.2">
      <c r="A577" s="229" t="s">
        <v>4306</v>
      </c>
    </row>
    <row r="578" spans="1:4" hidden="1" x14ac:dyDescent="0.2">
      <c r="A578" s="221" t="s">
        <v>4305</v>
      </c>
      <c r="B578" s="229" t="str">
        <f>+LEFT(A578, 23)</f>
        <v>577. Intel Pentium G456</v>
      </c>
      <c r="C578" s="221" t="s">
        <v>3441</v>
      </c>
      <c r="D578" s="221" t="str">
        <f>TRIM(LEFT(+RIGHT(A578,8),4))</f>
        <v>• 60</v>
      </c>
    </row>
    <row r="579" spans="1:4" x14ac:dyDescent="0.2">
      <c r="A579" s="229" t="s">
        <v>4304</v>
      </c>
    </row>
    <row r="580" spans="1:4" hidden="1" x14ac:dyDescent="0.2">
      <c r="A580" s="221" t="s">
        <v>4303</v>
      </c>
      <c r="B580" s="229" t="str">
        <f>+LEFT(A580, 23)</f>
        <v>579. Intel Core i7-6820</v>
      </c>
      <c r="C580" s="221" t="s">
        <v>3441</v>
      </c>
      <c r="D580" s="221" t="str">
        <f>TRIM(LEFT(+RIGHT(A580,8),4))</f>
        <v>• 60</v>
      </c>
    </row>
    <row r="581" spans="1:4" x14ac:dyDescent="0.2">
      <c r="A581" s="229" t="s">
        <v>4302</v>
      </c>
    </row>
    <row r="582" spans="1:4" x14ac:dyDescent="0.2">
      <c r="A582" s="229" t="s">
        <v>4301</v>
      </c>
    </row>
    <row r="583" spans="1:4" hidden="1" x14ac:dyDescent="0.2">
      <c r="A583" s="221" t="s">
        <v>4300</v>
      </c>
      <c r="B583" s="229" t="str">
        <f>+LEFT(A583, 23)</f>
        <v>583. Intel Xeon E5-1603</v>
      </c>
      <c r="C583" s="221" t="s">
        <v>3441</v>
      </c>
      <c r="D583" s="221" t="str">
        <f>TRIM(LEFT(+RIGHT(A583,8),4))</f>
        <v>• 59</v>
      </c>
    </row>
    <row r="584" spans="1:4" hidden="1" x14ac:dyDescent="0.2">
      <c r="A584" s="221" t="s">
        <v>4299</v>
      </c>
      <c r="B584" s="229" t="str">
        <f>+LEFT(A584, 23)</f>
        <v>583. Intel Xeon E5-2620</v>
      </c>
      <c r="C584" s="221" t="s">
        <v>3441</v>
      </c>
      <c r="D584" s="221" t="str">
        <f>TRIM(LEFT(+RIGHT(A584,8),4))</f>
        <v>• 59</v>
      </c>
    </row>
    <row r="585" spans="1:4" x14ac:dyDescent="0.2">
      <c r="A585" s="229" t="s">
        <v>4298</v>
      </c>
    </row>
    <row r="586" spans="1:4" hidden="1" x14ac:dyDescent="0.2">
      <c r="A586" s="221" t="s">
        <v>4297</v>
      </c>
      <c r="B586" s="229" t="str">
        <f>+LEFT(A586, 23)</f>
        <v>585. Intel Core i7-5550</v>
      </c>
      <c r="C586" s="221" t="s">
        <v>3441</v>
      </c>
      <c r="D586" s="221" t="str">
        <f>TRIM(LEFT(+RIGHT(A586,8),4))</f>
        <v>• 59</v>
      </c>
    </row>
    <row r="587" spans="1:4" hidden="1" x14ac:dyDescent="0.2">
      <c r="A587" s="221" t="s">
        <v>4296</v>
      </c>
      <c r="B587" s="229" t="str">
        <f>+LEFT(A587, 23)</f>
        <v>586. AMD FX-8310 • 59.6</v>
      </c>
      <c r="C587" s="221" t="s">
        <v>3441</v>
      </c>
      <c r="D587" s="221" t="str">
        <f>TRIM(LEFT(+RIGHT(A587,8),4))</f>
        <v>• 59</v>
      </c>
    </row>
    <row r="588" spans="1:4" hidden="1" x14ac:dyDescent="0.2">
      <c r="A588" s="221" t="s">
        <v>4295</v>
      </c>
      <c r="B588" s="229" t="str">
        <f>+LEFT(A588, 23)</f>
        <v>587. Intel Core i7-8665</v>
      </c>
      <c r="C588" s="221" t="s">
        <v>3441</v>
      </c>
      <c r="D588" s="221" t="str">
        <f>TRIM(LEFT(+RIGHT(A588,8),4))</f>
        <v>• 59</v>
      </c>
    </row>
    <row r="589" spans="1:4" x14ac:dyDescent="0.2">
      <c r="A589" s="229" t="s">
        <v>4294</v>
      </c>
    </row>
    <row r="590" spans="1:4" hidden="1" x14ac:dyDescent="0.2">
      <c r="A590" s="221" t="s">
        <v>4293</v>
      </c>
      <c r="B590" s="229" t="str">
        <f>+LEFT(A590, 23)</f>
        <v>589. Intel Xeon E5620 •</v>
      </c>
      <c r="C590" s="221" t="s">
        <v>3441</v>
      </c>
      <c r="D590" s="221" t="str">
        <f>TRIM(LEFT(+RIGHT(A590,8),4))</f>
        <v>• 59</v>
      </c>
    </row>
    <row r="591" spans="1:4" hidden="1" x14ac:dyDescent="0.2">
      <c r="A591" s="221" t="s">
        <v>4292</v>
      </c>
      <c r="B591" s="229" t="str">
        <f>+LEFT(A591, 23)</f>
        <v>590. Intel Xeon E5-2630</v>
      </c>
      <c r="C591" s="221" t="s">
        <v>3441</v>
      </c>
      <c r="D591" s="221" t="str">
        <f>TRIM(LEFT(+RIGHT(A591,8),4))</f>
        <v>• 59</v>
      </c>
    </row>
    <row r="592" spans="1:4" x14ac:dyDescent="0.2">
      <c r="A592" s="229" t="s">
        <v>4291</v>
      </c>
    </row>
    <row r="593" spans="1:4" hidden="1" x14ac:dyDescent="0.2">
      <c r="A593" s="221" t="s">
        <v>4290</v>
      </c>
      <c r="B593" s="229" t="str">
        <f>+LEFT(A593, 23)</f>
        <v>592. Intel Core i3-7167</v>
      </c>
      <c r="C593" s="221" t="s">
        <v>3441</v>
      </c>
      <c r="D593" s="221" t="str">
        <f>TRIM(LEFT(+RIGHT(A593,8),4))</f>
        <v>• 59</v>
      </c>
    </row>
    <row r="594" spans="1:4" hidden="1" x14ac:dyDescent="0.2">
      <c r="A594" s="221" t="s">
        <v>4289</v>
      </c>
      <c r="B594" s="229" t="str">
        <f>+LEFT(A594, 23)</f>
        <v>593. Intel Xeon E5520 •</v>
      </c>
      <c r="C594" s="221" t="s">
        <v>3441</v>
      </c>
      <c r="D594" s="221" t="str">
        <f>TRIM(LEFT(+RIGHT(A594,8),4))</f>
        <v>• 59</v>
      </c>
    </row>
    <row r="595" spans="1:4" x14ac:dyDescent="0.2">
      <c r="A595" s="229" t="s">
        <v>4288</v>
      </c>
    </row>
    <row r="596" spans="1:4" x14ac:dyDescent="0.2">
      <c r="A596" s="229" t="s">
        <v>4287</v>
      </c>
    </row>
    <row r="597" spans="1:4" hidden="1" x14ac:dyDescent="0.2">
      <c r="A597" s="221" t="s">
        <v>4286</v>
      </c>
      <c r="B597" s="229" t="str">
        <f>+LEFT(A597, 23)</f>
        <v>596. Intel Core i3-3250</v>
      </c>
      <c r="C597" s="221" t="s">
        <v>3441</v>
      </c>
      <c r="D597" s="221" t="str">
        <f>TRIM(LEFT(+RIGHT(A597,8),4))</f>
        <v>• 58</v>
      </c>
    </row>
    <row r="598" spans="1:4" hidden="1" x14ac:dyDescent="0.2">
      <c r="A598" s="221" t="s">
        <v>4285</v>
      </c>
      <c r="B598" s="229" t="str">
        <f>+LEFT(A598, 23)</f>
        <v>597. Intel Core i7-6700</v>
      </c>
      <c r="C598" s="221" t="s">
        <v>3441</v>
      </c>
      <c r="D598" s="221" t="str">
        <f>TRIM(LEFT(+RIGHT(A598,8),4))</f>
        <v>• 58</v>
      </c>
    </row>
    <row r="599" spans="1:4" x14ac:dyDescent="0.2">
      <c r="A599" s="229" t="s">
        <v>4284</v>
      </c>
    </row>
    <row r="600" spans="1:4" x14ac:dyDescent="0.2">
      <c r="A600" s="229" t="s">
        <v>4283</v>
      </c>
    </row>
    <row r="601" spans="1:4" x14ac:dyDescent="0.2">
      <c r="A601" s="229" t="s">
        <v>4282</v>
      </c>
    </row>
    <row r="602" spans="1:4" x14ac:dyDescent="0.2">
      <c r="A602" s="229" t="s">
        <v>4281</v>
      </c>
    </row>
    <row r="603" spans="1:4" x14ac:dyDescent="0.2">
      <c r="A603" s="229" t="s">
        <v>4280</v>
      </c>
    </row>
    <row r="604" spans="1:4" x14ac:dyDescent="0.2">
      <c r="A604" s="229" t="s">
        <v>4279</v>
      </c>
    </row>
    <row r="605" spans="1:4" x14ac:dyDescent="0.2">
      <c r="A605" s="229" t="s">
        <v>4278</v>
      </c>
    </row>
    <row r="606" spans="1:4" x14ac:dyDescent="0.2">
      <c r="A606" s="229" t="s">
        <v>4277</v>
      </c>
    </row>
    <row r="607" spans="1:4" x14ac:dyDescent="0.2">
      <c r="A607" s="229" t="s">
        <v>4276</v>
      </c>
    </row>
    <row r="608" spans="1:4" hidden="1" x14ac:dyDescent="0.2">
      <c r="A608" s="221" t="s">
        <v>4275</v>
      </c>
      <c r="B608" s="229" t="str">
        <f t="shared" ref="B608:B614" si="17">+LEFT(A608, 23)</f>
        <v>607. Intel Core i7-4610</v>
      </c>
      <c r="C608" s="221" t="s">
        <v>3441</v>
      </c>
      <c r="D608" s="221" t="str">
        <f t="shared" ref="D608:D614" si="18">TRIM(LEFT(+RIGHT(A608,8),4))</f>
        <v>• 58</v>
      </c>
    </row>
    <row r="609" spans="1:4" hidden="1" x14ac:dyDescent="0.2">
      <c r="A609" s="221" t="s">
        <v>4274</v>
      </c>
      <c r="B609" s="229" t="str">
        <f t="shared" si="17"/>
        <v>608. AMD Phenom II X4 B</v>
      </c>
      <c r="C609" s="221" t="s">
        <v>3441</v>
      </c>
      <c r="D609" s="221" t="str">
        <f t="shared" si="18"/>
        <v>• 58</v>
      </c>
    </row>
    <row r="610" spans="1:4" hidden="1" x14ac:dyDescent="0.2">
      <c r="A610" s="221" t="s">
        <v>4273</v>
      </c>
      <c r="B610" s="229" t="str">
        <f t="shared" si="17"/>
        <v>609. Intel Core i7-2675</v>
      </c>
      <c r="C610" s="221" t="s">
        <v>3441</v>
      </c>
      <c r="D610" s="221" t="str">
        <f t="shared" si="18"/>
        <v>M •</v>
      </c>
    </row>
    <row r="611" spans="1:4" hidden="1" x14ac:dyDescent="0.2">
      <c r="A611" s="221" t="s">
        <v>4272</v>
      </c>
      <c r="B611" s="229" t="str">
        <f t="shared" si="17"/>
        <v>610. AMD Phenom II X4 9</v>
      </c>
      <c r="C611" s="221" t="s">
        <v>3441</v>
      </c>
      <c r="D611" s="221" t="str">
        <f t="shared" si="18"/>
        <v>0 •</v>
      </c>
    </row>
    <row r="612" spans="1:4" hidden="1" x14ac:dyDescent="0.2">
      <c r="A612" s="221" t="s">
        <v>4271</v>
      </c>
      <c r="B612" s="229" t="str">
        <f t="shared" si="17"/>
        <v>611. Intel Core i5-5287</v>
      </c>
      <c r="C612" s="221" t="s">
        <v>3441</v>
      </c>
      <c r="D612" s="221" t="str">
        <f t="shared" si="18"/>
        <v>U •</v>
      </c>
    </row>
    <row r="613" spans="1:4" hidden="1" x14ac:dyDescent="0.2">
      <c r="A613" s="221" t="s">
        <v>4270</v>
      </c>
      <c r="B613" s="229" t="str">
        <f t="shared" si="17"/>
        <v>612. Intel Core i7-4710</v>
      </c>
      <c r="C613" s="221" t="s">
        <v>3441</v>
      </c>
      <c r="D613" s="221" t="str">
        <f t="shared" si="18"/>
        <v>• 57</v>
      </c>
    </row>
    <row r="614" spans="1:4" hidden="1" x14ac:dyDescent="0.2">
      <c r="A614" s="221" t="s">
        <v>4269</v>
      </c>
      <c r="B614" s="229" t="str">
        <f t="shared" si="17"/>
        <v>613. Intel Core i7-4720</v>
      </c>
      <c r="C614" s="221" t="s">
        <v>3441</v>
      </c>
      <c r="D614" s="221" t="str">
        <f t="shared" si="18"/>
        <v>• 57</v>
      </c>
    </row>
    <row r="615" spans="1:4" x14ac:dyDescent="0.2">
      <c r="A615" s="229" t="s">
        <v>4268</v>
      </c>
    </row>
    <row r="616" spans="1:4" hidden="1" x14ac:dyDescent="0.2">
      <c r="A616" s="221" t="s">
        <v>4267</v>
      </c>
      <c r="B616" s="229" t="str">
        <f>+LEFT(A616, 23)</f>
        <v>615. Intel Core i7-4558</v>
      </c>
      <c r="C616" s="221" t="s">
        <v>3441</v>
      </c>
      <c r="D616" s="221" t="str">
        <f>TRIM(LEFT(+RIGHT(A616,8),4))</f>
        <v>• 57</v>
      </c>
    </row>
    <row r="617" spans="1:4" hidden="1" x14ac:dyDescent="0.2">
      <c r="A617" s="221" t="s">
        <v>4266</v>
      </c>
      <c r="B617" s="229" t="str">
        <f>+LEFT(A617, 23)</f>
        <v>616. Intel Core i5-1035</v>
      </c>
      <c r="C617" s="221" t="s">
        <v>3441</v>
      </c>
      <c r="D617" s="221" t="str">
        <f>TRIM(LEFT(+RIGHT(A617,8),4))</f>
        <v>• 57</v>
      </c>
    </row>
    <row r="618" spans="1:4" x14ac:dyDescent="0.2">
      <c r="A618" s="229" t="s">
        <v>4265</v>
      </c>
    </row>
    <row r="619" spans="1:4" hidden="1" x14ac:dyDescent="0.2">
      <c r="A619" s="221" t="s">
        <v>4264</v>
      </c>
      <c r="B619" s="229" t="str">
        <f>+LEFT(A619, 23)</f>
        <v>618. Intel Core i5-4570</v>
      </c>
      <c r="C619" s="221" t="s">
        <v>3441</v>
      </c>
      <c r="D619" s="221" t="str">
        <f>TRIM(LEFT(+RIGHT(A619,8),4))</f>
        <v>• 57</v>
      </c>
    </row>
    <row r="620" spans="1:4" x14ac:dyDescent="0.2">
      <c r="A620" s="229" t="s">
        <v>4263</v>
      </c>
    </row>
    <row r="621" spans="1:4" x14ac:dyDescent="0.2">
      <c r="A621" s="229" t="s">
        <v>4262</v>
      </c>
    </row>
    <row r="622" spans="1:4" x14ac:dyDescent="0.2">
      <c r="A622" s="229" t="s">
        <v>4261</v>
      </c>
    </row>
    <row r="623" spans="1:4" x14ac:dyDescent="0.2">
      <c r="A623" s="229" t="s">
        <v>4260</v>
      </c>
    </row>
    <row r="624" spans="1:4" x14ac:dyDescent="0.2">
      <c r="A624" s="229" t="s">
        <v>4259</v>
      </c>
    </row>
    <row r="625" spans="1:4" hidden="1" x14ac:dyDescent="0.2">
      <c r="A625" s="221" t="s">
        <v>4258</v>
      </c>
      <c r="B625" s="229" t="str">
        <f>+LEFT(A625, 23)</f>
        <v>624. AMD Athlon II X4 5</v>
      </c>
      <c r="C625" s="221" t="s">
        <v>3441</v>
      </c>
      <c r="D625" s="221" t="str">
        <f>TRIM(LEFT(+RIGHT(A625,8),4))</f>
        <v>• 57</v>
      </c>
    </row>
    <row r="626" spans="1:4" x14ac:dyDescent="0.2">
      <c r="A626" s="229" t="s">
        <v>4257</v>
      </c>
    </row>
    <row r="627" spans="1:4" hidden="1" x14ac:dyDescent="0.2">
      <c r="A627" s="221" t="s">
        <v>4256</v>
      </c>
      <c r="B627" s="229" t="str">
        <f>+LEFT(A627, 23)</f>
        <v>626. Intel Core i7-2635</v>
      </c>
      <c r="C627" s="221" t="s">
        <v>3441</v>
      </c>
      <c r="D627" s="221" t="str">
        <f>TRIM(LEFT(+RIGHT(A627,8),4))</f>
        <v>• 57</v>
      </c>
    </row>
    <row r="628" spans="1:4" hidden="1" x14ac:dyDescent="0.2">
      <c r="A628" s="221" t="s">
        <v>4255</v>
      </c>
      <c r="B628" s="229" t="str">
        <f>+LEFT(A628, 23)</f>
        <v>627. Intel Core i7-6567</v>
      </c>
      <c r="C628" s="221" t="s">
        <v>3441</v>
      </c>
      <c r="D628" s="221" t="str">
        <f>TRIM(LEFT(+RIGHT(A628,8),4))</f>
        <v>• 57</v>
      </c>
    </row>
    <row r="629" spans="1:4" hidden="1" x14ac:dyDescent="0.2">
      <c r="A629" s="221" t="s">
        <v>4254</v>
      </c>
      <c r="B629" s="229" t="str">
        <f>+LEFT(A629, 23)</f>
        <v>628. Intel Core i5-8365</v>
      </c>
      <c r="C629" s="221" t="s">
        <v>3441</v>
      </c>
      <c r="D629" s="221" t="str">
        <f>TRIM(LEFT(+RIGHT(A629,8),4))</f>
        <v>• 57</v>
      </c>
    </row>
    <row r="630" spans="1:4" x14ac:dyDescent="0.2">
      <c r="A630" s="229" t="s">
        <v>4253</v>
      </c>
    </row>
    <row r="631" spans="1:4" x14ac:dyDescent="0.2">
      <c r="A631" s="229" t="s">
        <v>4252</v>
      </c>
    </row>
    <row r="632" spans="1:4" x14ac:dyDescent="0.2">
      <c r="A632" s="229" t="s">
        <v>4251</v>
      </c>
    </row>
    <row r="633" spans="1:4" hidden="1" x14ac:dyDescent="0.2">
      <c r="A633" s="221" t="s">
        <v>4250</v>
      </c>
      <c r="B633" s="229" t="str">
        <f>+LEFT(A633, 23)</f>
        <v>632. Intel Celeron G690</v>
      </c>
      <c r="C633" s="221" t="s">
        <v>3441</v>
      </c>
      <c r="D633" s="221" t="str">
        <f>TRIM(LEFT(+RIGHT(A633,8),4))</f>
        <v>• 57</v>
      </c>
    </row>
    <row r="634" spans="1:4" x14ac:dyDescent="0.2">
      <c r="A634" s="229" t="s">
        <v>4249</v>
      </c>
    </row>
    <row r="635" spans="1:4" hidden="1" x14ac:dyDescent="0.2">
      <c r="A635" s="221" t="s">
        <v>4248</v>
      </c>
      <c r="B635" s="229" t="str">
        <f>+LEFT(A635, 23)</f>
        <v>634. AMD Phenom II X4 9</v>
      </c>
      <c r="C635" s="221" t="s">
        <v>3441</v>
      </c>
      <c r="D635" s="221" t="str">
        <f>TRIM(LEFT(+RIGHT(A635,8),4))</f>
        <v>5 •</v>
      </c>
    </row>
    <row r="636" spans="1:4" x14ac:dyDescent="0.2">
      <c r="A636" s="229" t="s">
        <v>4247</v>
      </c>
    </row>
    <row r="637" spans="1:4" x14ac:dyDescent="0.2">
      <c r="A637" s="229" t="s">
        <v>4246</v>
      </c>
    </row>
    <row r="638" spans="1:4" x14ac:dyDescent="0.2">
      <c r="A638" s="229" t="s">
        <v>4245</v>
      </c>
    </row>
    <row r="639" spans="1:4" hidden="1" x14ac:dyDescent="0.2">
      <c r="A639" s="221" t="s">
        <v>4244</v>
      </c>
      <c r="B639" s="229" t="str">
        <f>+LEFT(A639, 23)</f>
        <v>638. Intel Core i5-4200</v>
      </c>
      <c r="C639" s="221" t="s">
        <v>3441</v>
      </c>
      <c r="D639" s="221" t="str">
        <f>TRIM(LEFT(+RIGHT(A639,8),4))</f>
        <v>H •</v>
      </c>
    </row>
    <row r="640" spans="1:4" hidden="1" x14ac:dyDescent="0.2">
      <c r="A640" s="221" t="s">
        <v>4243</v>
      </c>
      <c r="B640" s="229" t="str">
        <f>+LEFT(A640, 23)</f>
        <v>639. Intel Core i5-1021</v>
      </c>
      <c r="C640" s="221" t="s">
        <v>3441</v>
      </c>
      <c r="D640" s="221" t="str">
        <f>TRIM(LEFT(+RIGHT(A640,8),4))</f>
        <v>Y •</v>
      </c>
    </row>
    <row r="641" spans="1:4" x14ac:dyDescent="0.2">
      <c r="A641" s="229" t="s">
        <v>4242</v>
      </c>
    </row>
    <row r="642" spans="1:4" hidden="1" x14ac:dyDescent="0.2">
      <c r="A642" s="221" t="s">
        <v>4241</v>
      </c>
      <c r="B642" s="229" t="str">
        <f>+LEFT(A642, 23)</f>
        <v>641. Intel Core2 Extrem</v>
      </c>
      <c r="C642" s="221" t="s">
        <v>3441</v>
      </c>
      <c r="D642" s="221" t="str">
        <f>TRIM(LEFT(+RIGHT(A642,8),4))</f>
        <v>• 56</v>
      </c>
    </row>
    <row r="643" spans="1:4" x14ac:dyDescent="0.2">
      <c r="A643" s="229" t="s">
        <v>4240</v>
      </c>
    </row>
    <row r="644" spans="1:4" hidden="1" x14ac:dyDescent="0.2">
      <c r="A644" s="221" t="s">
        <v>4239</v>
      </c>
      <c r="B644" s="229" t="str">
        <f>+LEFT(A644, 23)</f>
        <v>643. Intel Core i7-1051</v>
      </c>
      <c r="C644" s="221" t="s">
        <v>3441</v>
      </c>
      <c r="D644" s="221" t="str">
        <f>TRIM(LEFT(+RIGHT(A644,8),4))</f>
        <v>• 56</v>
      </c>
    </row>
    <row r="645" spans="1:4" x14ac:dyDescent="0.2">
      <c r="A645" s="229" t="s">
        <v>4238</v>
      </c>
    </row>
    <row r="646" spans="1:4" hidden="1" x14ac:dyDescent="0.2">
      <c r="A646" s="221" t="s">
        <v>4237</v>
      </c>
      <c r="B646" s="229" t="str">
        <f>+LEFT(A646, 23)</f>
        <v>645. Intel Core i5-7300</v>
      </c>
      <c r="C646" s="221" t="s">
        <v>3441</v>
      </c>
      <c r="D646" s="221" t="str">
        <f>TRIM(LEFT(+RIGHT(A646,8),4))</f>
        <v>• 56</v>
      </c>
    </row>
    <row r="647" spans="1:4" hidden="1" x14ac:dyDescent="0.2">
      <c r="A647" s="221" t="s">
        <v>4236</v>
      </c>
      <c r="B647" s="229" t="str">
        <f>+LEFT(A647, 23)</f>
        <v>646. Intel Core i3-6167</v>
      </c>
      <c r="C647" s="221" t="s">
        <v>3441</v>
      </c>
      <c r="D647" s="221" t="str">
        <f>TRIM(LEFT(+RIGHT(A647,8),4))</f>
        <v>• 56</v>
      </c>
    </row>
    <row r="648" spans="1:4" hidden="1" x14ac:dyDescent="0.2">
      <c r="A648" s="221" t="s">
        <v>4235</v>
      </c>
      <c r="B648" s="229" t="str">
        <f>+LEFT(A648, 23)</f>
        <v>647. Intel Core i7-1051</v>
      </c>
      <c r="C648" s="221" t="s">
        <v>3441</v>
      </c>
      <c r="D648" s="221" t="str">
        <f>TRIM(LEFT(+RIGHT(A648,8),4))</f>
        <v>• 56</v>
      </c>
    </row>
    <row r="649" spans="1:4" hidden="1" x14ac:dyDescent="0.2">
      <c r="A649" s="221" t="s">
        <v>4234</v>
      </c>
      <c r="B649" s="229" t="str">
        <f>+LEFT(A649, 23)</f>
        <v>648. AMD FX-8120 • 56.4</v>
      </c>
      <c r="C649" s="221" t="s">
        <v>3441</v>
      </c>
      <c r="D649" s="221" t="str">
        <f>TRIM(LEFT(+RIGHT(A649,8),4))</f>
        <v>• 56</v>
      </c>
    </row>
    <row r="650" spans="1:4" hidden="1" x14ac:dyDescent="0.2">
      <c r="A650" s="221" t="s">
        <v>4233</v>
      </c>
      <c r="B650" s="229" t="str">
        <f>+LEFT(A650, 23)</f>
        <v>649. AMD Phenom II X4 9</v>
      </c>
      <c r="C650" s="221" t="s">
        <v>3441</v>
      </c>
      <c r="D650" s="221" t="str">
        <f>TRIM(LEFT(+RIGHT(A650,8),4))</f>
        <v>• 56</v>
      </c>
    </row>
    <row r="651" spans="1:4" x14ac:dyDescent="0.2">
      <c r="A651" s="229" t="s">
        <v>4232</v>
      </c>
    </row>
    <row r="652" spans="1:4" hidden="1" x14ac:dyDescent="0.2">
      <c r="A652" s="221" t="s">
        <v>4231</v>
      </c>
      <c r="B652" s="229" t="str">
        <f>+LEFT(A652, 23)</f>
        <v>651. Intel Xeon E5-2609</v>
      </c>
      <c r="C652" s="221" t="s">
        <v>3441</v>
      </c>
      <c r="D652" s="221" t="str">
        <f>TRIM(LEFT(+RIGHT(A652,8),4))</f>
        <v>• 56</v>
      </c>
    </row>
    <row r="653" spans="1:4" x14ac:dyDescent="0.2">
      <c r="A653" s="229" t="s">
        <v>4230</v>
      </c>
    </row>
    <row r="654" spans="1:4" hidden="1" x14ac:dyDescent="0.2">
      <c r="A654" s="221" t="s">
        <v>4229</v>
      </c>
      <c r="B654" s="229" t="str">
        <f>+LEFT(A654, 23)</f>
        <v>653. Intel Core i5-4258</v>
      </c>
      <c r="C654" s="221" t="s">
        <v>3441</v>
      </c>
      <c r="D654" s="221" t="str">
        <f>TRIM(LEFT(+RIGHT(A654,8),4))</f>
        <v>• 56</v>
      </c>
    </row>
    <row r="655" spans="1:4" x14ac:dyDescent="0.2">
      <c r="A655" s="229" t="s">
        <v>4228</v>
      </c>
    </row>
    <row r="656" spans="1:4" x14ac:dyDescent="0.2">
      <c r="A656" s="229" t="s">
        <v>4227</v>
      </c>
    </row>
    <row r="657" spans="1:4" hidden="1" x14ac:dyDescent="0.2">
      <c r="A657" s="221" t="s">
        <v>4226</v>
      </c>
      <c r="B657" s="229" t="str">
        <f>+LEFT(A657, 23)</f>
        <v>656. Intel Core i7-5650</v>
      </c>
      <c r="C657" s="221" t="s">
        <v>3441</v>
      </c>
      <c r="D657" s="221" t="str">
        <f>TRIM(LEFT(+RIGHT(A657,8),4))</f>
        <v>• 56</v>
      </c>
    </row>
    <row r="658" spans="1:4" x14ac:dyDescent="0.2">
      <c r="A658" s="229" t="s">
        <v>4225</v>
      </c>
    </row>
    <row r="659" spans="1:4" hidden="1" x14ac:dyDescent="0.2">
      <c r="A659" s="221" t="s">
        <v>4224</v>
      </c>
      <c r="B659" s="229" t="str">
        <f>+LEFT(A659, 23)</f>
        <v>658. Intel Pentium G345</v>
      </c>
      <c r="C659" s="221" t="s">
        <v>3441</v>
      </c>
      <c r="D659" s="221" t="str">
        <f>TRIM(LEFT(+RIGHT(A659,8),4))</f>
        <v>0 •</v>
      </c>
    </row>
    <row r="660" spans="1:4" hidden="1" x14ac:dyDescent="0.2">
      <c r="A660" s="221" t="s">
        <v>4223</v>
      </c>
      <c r="B660" s="229" t="str">
        <f>+LEFT(A660, 23)</f>
        <v>659. Intel Core i7-4600</v>
      </c>
      <c r="C660" s="221" t="s">
        <v>3441</v>
      </c>
      <c r="D660" s="221" t="str">
        <f>TRIM(LEFT(+RIGHT(A660,8),4))</f>
        <v>M •</v>
      </c>
    </row>
    <row r="661" spans="1:4" x14ac:dyDescent="0.2">
      <c r="A661" s="229" t="s">
        <v>4222</v>
      </c>
    </row>
    <row r="662" spans="1:4" hidden="1" x14ac:dyDescent="0.2">
      <c r="A662" s="221" t="s">
        <v>4221</v>
      </c>
      <c r="B662" s="229" t="str">
        <f>+LEFT(A662, 23)</f>
        <v>661. Intel Core i5-6260</v>
      </c>
      <c r="C662" s="221" t="s">
        <v>3441</v>
      </c>
      <c r="D662" s="221" t="str">
        <f>TRIM(LEFT(+RIGHT(A662,8),4))</f>
        <v>• 55</v>
      </c>
    </row>
    <row r="663" spans="1:4" x14ac:dyDescent="0.2">
      <c r="A663" s="229" t="s">
        <v>4220</v>
      </c>
    </row>
    <row r="664" spans="1:4" x14ac:dyDescent="0.2">
      <c r="A664" s="229" t="s">
        <v>4219</v>
      </c>
    </row>
    <row r="665" spans="1:4" hidden="1" x14ac:dyDescent="0.2">
      <c r="A665" s="221" t="s">
        <v>4218</v>
      </c>
      <c r="B665" s="229" t="str">
        <f>+LEFT(A665, 23)</f>
        <v>664. AMD Phenom II X4 B</v>
      </c>
      <c r="C665" s="221" t="s">
        <v>3441</v>
      </c>
      <c r="D665" s="221" t="str">
        <f>TRIM(LEFT(+RIGHT(A665,8),4))</f>
        <v>• 55</v>
      </c>
    </row>
    <row r="666" spans="1:4" x14ac:dyDescent="0.2">
      <c r="A666" s="229" t="s">
        <v>4217</v>
      </c>
    </row>
    <row r="667" spans="1:4" x14ac:dyDescent="0.2">
      <c r="A667" s="229" t="s">
        <v>4216</v>
      </c>
    </row>
    <row r="668" spans="1:4" x14ac:dyDescent="0.2">
      <c r="A668" s="229" t="s">
        <v>4215</v>
      </c>
    </row>
    <row r="669" spans="1:4" hidden="1" x14ac:dyDescent="0.2">
      <c r="A669" s="221" t="s">
        <v>4214</v>
      </c>
      <c r="B669" s="229" t="str">
        <f>+LEFT(A669, 23)</f>
        <v>668. Intel Core i5-1035</v>
      </c>
      <c r="C669" s="221" t="s">
        <v>3441</v>
      </c>
      <c r="D669" s="221" t="str">
        <f>TRIM(LEFT(+RIGHT(A669,8),4))</f>
        <v>• 55</v>
      </c>
    </row>
    <row r="670" spans="1:4" hidden="1" x14ac:dyDescent="0.2">
      <c r="A670" s="221" t="s">
        <v>4213</v>
      </c>
      <c r="B670" s="229" t="str">
        <f>+LEFT(A670, 23)</f>
        <v>669. AMD FX-6120 Six-Co</v>
      </c>
      <c r="C670" s="221" t="s">
        <v>3441</v>
      </c>
      <c r="D670" s="221" t="str">
        <f>TRIM(LEFT(+RIGHT(A670,8),4))</f>
        <v>• 55</v>
      </c>
    </row>
    <row r="671" spans="1:4" hidden="1" x14ac:dyDescent="0.2">
      <c r="A671" s="221" t="s">
        <v>4212</v>
      </c>
      <c r="B671" s="229" t="str">
        <f>+LEFT(A671, 23)</f>
        <v>670. Intel Core i5-3380</v>
      </c>
      <c r="C671" s="221" t="s">
        <v>3441</v>
      </c>
      <c r="D671" s="221" t="str">
        <f>TRIM(LEFT(+RIGHT(A671,8),4))</f>
        <v>• 55</v>
      </c>
    </row>
    <row r="672" spans="1:4" x14ac:dyDescent="0.2">
      <c r="A672" s="229" t="s">
        <v>4211</v>
      </c>
    </row>
    <row r="673" spans="1:4" x14ac:dyDescent="0.2">
      <c r="A673" s="229" t="s">
        <v>4210</v>
      </c>
    </row>
    <row r="674" spans="1:4" x14ac:dyDescent="0.2">
      <c r="A674" s="229" t="s">
        <v>4209</v>
      </c>
    </row>
    <row r="675" spans="1:4" x14ac:dyDescent="0.2">
      <c r="A675" s="229" t="s">
        <v>4208</v>
      </c>
    </row>
    <row r="676" spans="1:4" hidden="1" x14ac:dyDescent="0.2">
      <c r="A676" s="221" t="s">
        <v>4207</v>
      </c>
      <c r="B676" s="229" t="str">
        <f>+LEFT(A676, 23)</f>
        <v>675. Intel Xeon E5507 •</v>
      </c>
      <c r="C676" s="221" t="s">
        <v>3441</v>
      </c>
      <c r="D676" s="221" t="str">
        <f>TRIM(LEFT(+RIGHT(A676,8),4))</f>
        <v>• 55</v>
      </c>
    </row>
    <row r="677" spans="1:4" hidden="1" x14ac:dyDescent="0.2">
      <c r="A677" s="221" t="s">
        <v>4206</v>
      </c>
      <c r="B677" s="229" t="str">
        <f>+LEFT(A677, 23)</f>
        <v>676. Intel Core i3-3240</v>
      </c>
      <c r="C677" s="221" t="s">
        <v>3441</v>
      </c>
      <c r="D677" s="221" t="str">
        <f>TRIM(LEFT(+RIGHT(A677,8),4))</f>
        <v>• 55</v>
      </c>
    </row>
    <row r="678" spans="1:4" x14ac:dyDescent="0.2">
      <c r="A678" s="229" t="s">
        <v>4205</v>
      </c>
    </row>
    <row r="679" spans="1:4" hidden="1" x14ac:dyDescent="0.2">
      <c r="A679" s="221" t="s">
        <v>4204</v>
      </c>
      <c r="B679" s="229" t="str">
        <f>+LEFT(A679, 23)</f>
        <v xml:space="preserve">678. AMD Ryzen 3 2300U </v>
      </c>
      <c r="C679" s="221" t="s">
        <v>3441</v>
      </c>
      <c r="D679" s="221" t="str">
        <f>TRIM(LEFT(+RIGHT(A679,8),4))</f>
        <v>U •</v>
      </c>
    </row>
    <row r="680" spans="1:4" hidden="1" x14ac:dyDescent="0.2">
      <c r="A680" s="221" t="s">
        <v>4203</v>
      </c>
      <c r="B680" s="229" t="str">
        <f>+LEFT(A680, 23)</f>
        <v>679. Intel Core i7-7560</v>
      </c>
      <c r="C680" s="221" t="s">
        <v>3441</v>
      </c>
      <c r="D680" s="221" t="str">
        <f>TRIM(LEFT(+RIGHT(A680,8),4))</f>
        <v>• 54</v>
      </c>
    </row>
    <row r="681" spans="1:4" hidden="1" x14ac:dyDescent="0.2">
      <c r="A681" s="221" t="s">
        <v>4202</v>
      </c>
      <c r="B681" s="229" t="str">
        <f>+LEFT(A681, 23)</f>
        <v>680. Intel Core i3-7130</v>
      </c>
      <c r="C681" s="221" t="s">
        <v>3441</v>
      </c>
      <c r="D681" s="221" t="str">
        <f>TRIM(LEFT(+RIGHT(A681,8),4))</f>
        <v>• 54</v>
      </c>
    </row>
    <row r="682" spans="1:4" hidden="1" x14ac:dyDescent="0.2">
      <c r="A682" s="221" t="s">
        <v>4201</v>
      </c>
      <c r="B682" s="229" t="str">
        <f>+LEFT(A682, 23)</f>
        <v>681. Intel Core i7-8565</v>
      </c>
      <c r="C682" s="221" t="s">
        <v>3441</v>
      </c>
      <c r="D682" s="221" t="str">
        <f>TRIM(LEFT(+RIGHT(A682,8),4))</f>
        <v>• 54</v>
      </c>
    </row>
    <row r="683" spans="1:4" hidden="1" x14ac:dyDescent="0.2">
      <c r="A683" s="221" t="s">
        <v>4200</v>
      </c>
      <c r="B683" s="229" t="str">
        <f>+LEFT(A683, 23)</f>
        <v>682. Intel Core i5-5257</v>
      </c>
      <c r="C683" s="221" t="s">
        <v>3441</v>
      </c>
      <c r="D683" s="221" t="str">
        <f>TRIM(LEFT(+RIGHT(A683,8),4))</f>
        <v>• 54</v>
      </c>
    </row>
    <row r="684" spans="1:4" x14ac:dyDescent="0.2">
      <c r="A684" s="229" t="s">
        <v>4199</v>
      </c>
    </row>
    <row r="685" spans="1:4" hidden="1" x14ac:dyDescent="0.2">
      <c r="A685" s="221" t="s">
        <v>4198</v>
      </c>
      <c r="B685" s="229" t="str">
        <f>+LEFT(A685, 23)</f>
        <v xml:space="preserve">684. AMD Ryzen 3 3300U </v>
      </c>
      <c r="C685" s="221" t="s">
        <v>3441</v>
      </c>
      <c r="D685" s="221" t="str">
        <f>TRIM(LEFT(+RIGHT(A685,8),4))</f>
        <v>• 54</v>
      </c>
    </row>
    <row r="686" spans="1:4" hidden="1" x14ac:dyDescent="0.2">
      <c r="A686" s="221" t="s">
        <v>4197</v>
      </c>
      <c r="B686" s="229" t="str">
        <f>+LEFT(A686, 23)</f>
        <v>685. Intel Xeon X5470 •</v>
      </c>
      <c r="C686" s="221" t="s">
        <v>3441</v>
      </c>
      <c r="D686" s="221" t="str">
        <f>TRIM(LEFT(+RIGHT(A686,8),4))</f>
        <v>• 54</v>
      </c>
    </row>
    <row r="687" spans="1:4" hidden="1" x14ac:dyDescent="0.2">
      <c r="A687" s="221" t="s">
        <v>4196</v>
      </c>
      <c r="B687" s="229" t="str">
        <f>+LEFT(A687, 23)</f>
        <v>686. Intel Core i3-6157</v>
      </c>
      <c r="C687" s="221" t="s">
        <v>3441</v>
      </c>
      <c r="D687" s="221" t="str">
        <f>TRIM(LEFT(+RIGHT(A687,8),4))</f>
        <v>• 54</v>
      </c>
    </row>
    <row r="688" spans="1:4" x14ac:dyDescent="0.2">
      <c r="A688" s="229" t="s">
        <v>4195</v>
      </c>
    </row>
    <row r="689" spans="1:4" hidden="1" x14ac:dyDescent="0.2">
      <c r="A689" s="221" t="s">
        <v>4194</v>
      </c>
      <c r="B689" s="229" t="str">
        <f>+LEFT(A689, 23)</f>
        <v>688. Intel Core i7-7660</v>
      </c>
      <c r="C689" s="221" t="s">
        <v>3441</v>
      </c>
      <c r="D689" s="221" t="str">
        <f>TRIM(LEFT(+RIGHT(A689,8),4))</f>
        <v>• 54</v>
      </c>
    </row>
    <row r="690" spans="1:4" hidden="1" x14ac:dyDescent="0.2">
      <c r="A690" s="221" t="s">
        <v>4193</v>
      </c>
      <c r="B690" s="229" t="str">
        <f>+LEFT(A690, 23)</f>
        <v xml:space="preserve">689. AMD Ryzen 7 3750H </v>
      </c>
      <c r="C690" s="221" t="s">
        <v>3441</v>
      </c>
      <c r="D690" s="221" t="str">
        <f>TRIM(LEFT(+RIGHT(A690,8),4))</f>
        <v>• 54</v>
      </c>
    </row>
    <row r="691" spans="1:4" x14ac:dyDescent="0.2">
      <c r="A691" s="229" t="s">
        <v>4192</v>
      </c>
    </row>
    <row r="692" spans="1:4" x14ac:dyDescent="0.2">
      <c r="A692" s="229" t="s">
        <v>4191</v>
      </c>
    </row>
    <row r="693" spans="1:4" hidden="1" x14ac:dyDescent="0.2">
      <c r="A693" s="221" t="s">
        <v>4190</v>
      </c>
      <c r="B693" s="229" t="str">
        <f>+LEFT(A693, 23)</f>
        <v>692. AMD Phenom II X4 B</v>
      </c>
      <c r="C693" s="221" t="s">
        <v>3441</v>
      </c>
      <c r="D693" s="221" t="str">
        <f>TRIM(LEFT(+RIGHT(A693,8),4))</f>
        <v>5 •</v>
      </c>
    </row>
    <row r="694" spans="1:4" x14ac:dyDescent="0.2">
      <c r="A694" s="229" t="s">
        <v>4189</v>
      </c>
    </row>
    <row r="695" spans="1:4" x14ac:dyDescent="0.2">
      <c r="A695" s="229" t="s">
        <v>4188</v>
      </c>
    </row>
    <row r="696" spans="1:4" x14ac:dyDescent="0.2">
      <c r="A696" s="229" t="s">
        <v>4187</v>
      </c>
    </row>
    <row r="697" spans="1:4" hidden="1" x14ac:dyDescent="0.2">
      <c r="A697" s="221" t="s">
        <v>4186</v>
      </c>
      <c r="B697" s="229" t="str">
        <f>+LEFT(A697, 23)</f>
        <v>696. Intel Core i5-6300</v>
      </c>
      <c r="C697" s="221" t="s">
        <v>3441</v>
      </c>
      <c r="D697" s="221" t="str">
        <f>TRIM(LEFT(+RIGHT(A697,8),4))</f>
        <v>• 53</v>
      </c>
    </row>
    <row r="698" spans="1:4" hidden="1" x14ac:dyDescent="0.2">
      <c r="A698" s="221" t="s">
        <v>4185</v>
      </c>
      <c r="B698" s="229" t="str">
        <f>+LEFT(A698, 23)</f>
        <v>697. Intel Core i7-2640</v>
      </c>
      <c r="C698" s="221" t="s">
        <v>3441</v>
      </c>
      <c r="D698" s="221" t="str">
        <f>TRIM(LEFT(+RIGHT(A698,8),4))</f>
        <v>• 53</v>
      </c>
    </row>
    <row r="699" spans="1:4" hidden="1" x14ac:dyDescent="0.2">
      <c r="A699" s="221" t="s">
        <v>4184</v>
      </c>
      <c r="B699" s="229" t="str">
        <f>+LEFT(A699, 23)</f>
        <v>698. Intel Pentium G213</v>
      </c>
      <c r="C699" s="221" t="s">
        <v>3441</v>
      </c>
      <c r="D699" s="221" t="str">
        <f>TRIM(LEFT(+RIGHT(A699,8),4))</f>
        <v>• 53</v>
      </c>
    </row>
    <row r="700" spans="1:4" x14ac:dyDescent="0.2">
      <c r="A700" s="229" t="s">
        <v>4183</v>
      </c>
    </row>
    <row r="701" spans="1:4" x14ac:dyDescent="0.2">
      <c r="A701" s="229" t="s">
        <v>4182</v>
      </c>
    </row>
    <row r="702" spans="1:4" x14ac:dyDescent="0.2">
      <c r="A702" s="229" t="s">
        <v>4181</v>
      </c>
    </row>
    <row r="703" spans="1:4" x14ac:dyDescent="0.2">
      <c r="A703" s="229" t="s">
        <v>4180</v>
      </c>
    </row>
    <row r="704" spans="1:4" hidden="1" x14ac:dyDescent="0.2">
      <c r="A704" s="221" t="s">
        <v>4179</v>
      </c>
      <c r="B704" s="229" t="str">
        <f>+LEFT(A704, 23)</f>
        <v>703. Intel Core i5-1021</v>
      </c>
      <c r="C704" s="221" t="s">
        <v>3441</v>
      </c>
      <c r="D704" s="221" t="str">
        <f>TRIM(LEFT(+RIGHT(A704,8),4))</f>
        <v>• 53</v>
      </c>
    </row>
    <row r="705" spans="1:4" hidden="1" x14ac:dyDescent="0.2">
      <c r="A705" s="221" t="s">
        <v>4178</v>
      </c>
      <c r="B705" s="229" t="str">
        <f>+LEFT(A705, 23)</f>
        <v xml:space="preserve">704. AMD A10-6790K APU </v>
      </c>
      <c r="C705" s="221" t="s">
        <v>3441</v>
      </c>
      <c r="D705" s="221" t="str">
        <f>TRIM(LEFT(+RIGHT(A705,8),4))</f>
        <v>• 53</v>
      </c>
    </row>
    <row r="706" spans="1:4" x14ac:dyDescent="0.2">
      <c r="A706" s="229" t="s">
        <v>4177</v>
      </c>
    </row>
    <row r="707" spans="1:4" hidden="1" x14ac:dyDescent="0.2">
      <c r="A707" s="221" t="s">
        <v>4176</v>
      </c>
      <c r="B707" s="229" t="str">
        <f t="shared" ref="B707:B713" si="19">+LEFT(A707, 23)</f>
        <v>706. Intel Core i7-3520</v>
      </c>
      <c r="C707" s="221" t="s">
        <v>3441</v>
      </c>
      <c r="D707" s="221" t="str">
        <f t="shared" ref="D707:D713" si="20">TRIM(LEFT(+RIGHT(A707,8),4))</f>
        <v>• 53</v>
      </c>
    </row>
    <row r="708" spans="1:4" hidden="1" x14ac:dyDescent="0.2">
      <c r="A708" s="221" t="s">
        <v>4175</v>
      </c>
      <c r="B708" s="229" t="str">
        <f t="shared" si="19"/>
        <v xml:space="preserve">707. AMD Ryzen 5 3550H </v>
      </c>
      <c r="C708" s="221" t="s">
        <v>3441</v>
      </c>
      <c r="D708" s="221" t="str">
        <f t="shared" si="20"/>
        <v>• 53</v>
      </c>
    </row>
    <row r="709" spans="1:4" hidden="1" x14ac:dyDescent="0.2">
      <c r="A709" s="221" t="s">
        <v>4174</v>
      </c>
      <c r="B709" s="229" t="str">
        <f t="shared" si="19"/>
        <v>708. Intel Core i7-1065</v>
      </c>
      <c r="C709" s="221" t="s">
        <v>3441</v>
      </c>
      <c r="D709" s="221" t="str">
        <f t="shared" si="20"/>
        <v>• 53</v>
      </c>
    </row>
    <row r="710" spans="1:4" hidden="1" x14ac:dyDescent="0.2">
      <c r="A710" s="221" t="s">
        <v>4173</v>
      </c>
      <c r="B710" s="229" t="str">
        <f t="shared" si="19"/>
        <v>709. Intel Core i5-8250</v>
      </c>
      <c r="C710" s="221" t="s">
        <v>3441</v>
      </c>
      <c r="D710" s="221" t="str">
        <f t="shared" si="20"/>
        <v>• 53</v>
      </c>
    </row>
    <row r="711" spans="1:4" hidden="1" x14ac:dyDescent="0.2">
      <c r="A711" s="221" t="s">
        <v>4172</v>
      </c>
      <c r="B711" s="229" t="str">
        <f t="shared" si="19"/>
        <v>710. Intel Core i7-6650</v>
      </c>
      <c r="C711" s="221" t="s">
        <v>3441</v>
      </c>
      <c r="D711" s="221" t="str">
        <f t="shared" si="20"/>
        <v>• 53</v>
      </c>
    </row>
    <row r="712" spans="1:4" hidden="1" x14ac:dyDescent="0.2">
      <c r="A712" s="221" t="s">
        <v>4171</v>
      </c>
      <c r="B712" s="229" t="str">
        <f t="shared" si="19"/>
        <v>711. Intel Core i7-8550</v>
      </c>
      <c r="C712" s="221" t="s">
        <v>3441</v>
      </c>
      <c r="D712" s="221" t="str">
        <f t="shared" si="20"/>
        <v>U •</v>
      </c>
    </row>
    <row r="713" spans="1:4" hidden="1" x14ac:dyDescent="0.2">
      <c r="A713" s="221" t="s">
        <v>4170</v>
      </c>
      <c r="B713" s="229" t="str">
        <f t="shared" si="19"/>
        <v>712. Intel Core i5-2435</v>
      </c>
      <c r="C713" s="221" t="s">
        <v>3441</v>
      </c>
      <c r="D713" s="221" t="str">
        <f t="shared" si="20"/>
        <v>• 52</v>
      </c>
    </row>
    <row r="714" spans="1:4" x14ac:dyDescent="0.2">
      <c r="A714" s="229" t="s">
        <v>4169</v>
      </c>
    </row>
    <row r="715" spans="1:4" hidden="1" x14ac:dyDescent="0.2">
      <c r="A715" s="221" t="s">
        <v>4168</v>
      </c>
      <c r="B715" s="229" t="str">
        <f>+LEFT(A715, 23)</f>
        <v>714. AMD Phenom II X6 1</v>
      </c>
      <c r="C715" s="221" t="s">
        <v>3441</v>
      </c>
      <c r="D715" s="221" t="str">
        <f>TRIM(LEFT(+RIGHT(A715,8),4))</f>
        <v>• 52</v>
      </c>
    </row>
    <row r="716" spans="1:4" hidden="1" x14ac:dyDescent="0.2">
      <c r="A716" s="221" t="s">
        <v>4167</v>
      </c>
      <c r="B716" s="229" t="str">
        <f>+LEFT(A716, 23)</f>
        <v>715. AMD Phenom II X4 8</v>
      </c>
      <c r="C716" s="221" t="s">
        <v>3441</v>
      </c>
      <c r="D716" s="221" t="str">
        <f>TRIM(LEFT(+RIGHT(A716,8),4))</f>
        <v>• 52</v>
      </c>
    </row>
    <row r="717" spans="1:4" hidden="1" x14ac:dyDescent="0.2">
      <c r="A717" s="221" t="s">
        <v>4166</v>
      </c>
      <c r="B717" s="229" t="str">
        <f>+LEFT(A717, 23)</f>
        <v>716. Intel Core i3-8145</v>
      </c>
      <c r="C717" s="221" t="s">
        <v>3441</v>
      </c>
      <c r="D717" s="221" t="str">
        <f>TRIM(LEFT(+RIGHT(A717,8),4))</f>
        <v>• 52</v>
      </c>
    </row>
    <row r="718" spans="1:4" hidden="1" x14ac:dyDescent="0.2">
      <c r="A718" s="221" t="s">
        <v>4165</v>
      </c>
      <c r="B718" s="229" t="str">
        <f>+LEFT(A718, 23)</f>
        <v>717. Intel Core i5-8265</v>
      </c>
      <c r="C718" s="221" t="s">
        <v>3441</v>
      </c>
      <c r="D718" s="221" t="str">
        <f>TRIM(LEFT(+RIGHT(A718,8),4))</f>
        <v>• 52</v>
      </c>
    </row>
    <row r="719" spans="1:4" hidden="1" x14ac:dyDescent="0.2">
      <c r="A719" s="221" t="s">
        <v>4164</v>
      </c>
      <c r="B719" s="229" t="str">
        <f>+LEFT(A719, 23)</f>
        <v>718. Intel Core i7-3687</v>
      </c>
      <c r="C719" s="221" t="s">
        <v>3441</v>
      </c>
      <c r="D719" s="221" t="str">
        <f>TRIM(LEFT(+RIGHT(A719,8),4))</f>
        <v>• 52</v>
      </c>
    </row>
    <row r="720" spans="1:4" x14ac:dyDescent="0.2">
      <c r="A720" s="229" t="s">
        <v>4163</v>
      </c>
    </row>
    <row r="721" spans="1:4" x14ac:dyDescent="0.2">
      <c r="A721" s="229" t="s">
        <v>4162</v>
      </c>
    </row>
    <row r="722" spans="1:4" x14ac:dyDescent="0.2">
      <c r="A722" s="229" t="s">
        <v>4161</v>
      </c>
    </row>
    <row r="723" spans="1:4" hidden="1" x14ac:dyDescent="0.2">
      <c r="A723" s="221" t="s">
        <v>4160</v>
      </c>
      <c r="B723" s="229" t="str">
        <f>+LEFT(A723, 23)</f>
        <v>722. Intel Core i5-3340</v>
      </c>
      <c r="C723" s="221" t="s">
        <v>3441</v>
      </c>
      <c r="D723" s="221" t="str">
        <f>TRIM(LEFT(+RIGHT(A723,8),4))</f>
        <v>• 52</v>
      </c>
    </row>
    <row r="724" spans="1:4" x14ac:dyDescent="0.2">
      <c r="A724" s="229" t="s">
        <v>4159</v>
      </c>
    </row>
    <row r="725" spans="1:4" x14ac:dyDescent="0.2">
      <c r="A725" s="229" t="s">
        <v>4158</v>
      </c>
    </row>
    <row r="726" spans="1:4" x14ac:dyDescent="0.2">
      <c r="A726" s="229" t="s">
        <v>4157</v>
      </c>
    </row>
    <row r="727" spans="1:4" x14ac:dyDescent="0.2">
      <c r="A727" s="229" t="s">
        <v>4156</v>
      </c>
    </row>
    <row r="728" spans="1:4" x14ac:dyDescent="0.2">
      <c r="A728" s="229" t="s">
        <v>4155</v>
      </c>
    </row>
    <row r="729" spans="1:4" x14ac:dyDescent="0.2">
      <c r="A729" s="229" t="s">
        <v>4154</v>
      </c>
    </row>
    <row r="730" spans="1:4" hidden="1" x14ac:dyDescent="0.2">
      <c r="A730" s="221" t="s">
        <v>4153</v>
      </c>
      <c r="B730" s="229" t="str">
        <f>+LEFT(A730, 23)</f>
        <v>729. Intel Core i7-8650</v>
      </c>
      <c r="C730" s="221" t="s">
        <v>3441</v>
      </c>
      <c r="D730" s="221" t="str">
        <f>TRIM(LEFT(+RIGHT(A730,8),4))</f>
        <v>• 52</v>
      </c>
    </row>
    <row r="731" spans="1:4" hidden="1" x14ac:dyDescent="0.2">
      <c r="A731" s="221" t="s">
        <v>4152</v>
      </c>
      <c r="B731" s="229" t="str">
        <f>+LEFT(A731, 23)</f>
        <v>730. Intel Core i7-2620</v>
      </c>
      <c r="C731" s="221" t="s">
        <v>3441</v>
      </c>
      <c r="D731" s="221" t="str">
        <f>TRIM(LEFT(+RIGHT(A731,8),4))</f>
        <v>• 52</v>
      </c>
    </row>
    <row r="732" spans="1:4" hidden="1" x14ac:dyDescent="0.2">
      <c r="A732" s="221" t="s">
        <v>4151</v>
      </c>
      <c r="B732" s="229" t="str">
        <f>+LEFT(A732, 23)</f>
        <v>731. AMD Phenom II X4 8</v>
      </c>
      <c r="C732" s="221" t="s">
        <v>3441</v>
      </c>
      <c r="D732" s="221" t="str">
        <f>TRIM(LEFT(+RIGHT(A732,8),4))</f>
        <v>• 52</v>
      </c>
    </row>
    <row r="733" spans="1:4" x14ac:dyDescent="0.2">
      <c r="A733" s="229" t="s">
        <v>4150</v>
      </c>
    </row>
    <row r="734" spans="1:4" x14ac:dyDescent="0.2">
      <c r="A734" s="229" t="s">
        <v>4149</v>
      </c>
    </row>
    <row r="735" spans="1:4" hidden="1" x14ac:dyDescent="0.2">
      <c r="A735" s="221" t="s">
        <v>4148</v>
      </c>
      <c r="B735" s="229" t="str">
        <f>+LEFT(A735, 23)</f>
        <v xml:space="preserve">734. AMD Ryzen 7 2700U </v>
      </c>
      <c r="C735" s="221" t="s">
        <v>3441</v>
      </c>
      <c r="D735" s="221" t="str">
        <f>TRIM(LEFT(+RIGHT(A735,8),4))</f>
        <v>• 52</v>
      </c>
    </row>
    <row r="736" spans="1:4" hidden="1" x14ac:dyDescent="0.2">
      <c r="A736" s="221" t="s">
        <v>4147</v>
      </c>
      <c r="B736" s="229" t="str">
        <f>+LEFT(A736, 23)</f>
        <v>735. Intel Xeon E5-2680</v>
      </c>
      <c r="C736" s="221" t="s">
        <v>3441</v>
      </c>
      <c r="D736" s="221" t="str">
        <f>TRIM(LEFT(+RIGHT(A736,8),4))</f>
        <v>2 •</v>
      </c>
    </row>
    <row r="737" spans="1:4" x14ac:dyDescent="0.2">
      <c r="A737" s="229" t="s">
        <v>4146</v>
      </c>
    </row>
    <row r="738" spans="1:4" hidden="1" x14ac:dyDescent="0.2">
      <c r="A738" s="221" t="s">
        <v>4145</v>
      </c>
      <c r="B738" s="229" t="str">
        <f>+LEFT(A738, 23)</f>
        <v>737. Intel Xeon E5504 •</v>
      </c>
      <c r="C738" s="221" t="s">
        <v>3441</v>
      </c>
      <c r="D738" s="221" t="str">
        <f>TRIM(LEFT(+RIGHT(A738,8),4))</f>
        <v>• 51</v>
      </c>
    </row>
    <row r="739" spans="1:4" hidden="1" x14ac:dyDescent="0.2">
      <c r="A739" s="221" t="s">
        <v>4144</v>
      </c>
      <c r="B739" s="229" t="str">
        <f>+LEFT(A739, 23)</f>
        <v>738. Intel Pentium G326</v>
      </c>
      <c r="C739" s="221" t="s">
        <v>3441</v>
      </c>
      <c r="D739" s="221" t="str">
        <f>TRIM(LEFT(+RIGHT(A739,8),4))</f>
        <v>• 51</v>
      </c>
    </row>
    <row r="740" spans="1:4" x14ac:dyDescent="0.2">
      <c r="A740" s="229" t="s">
        <v>4143</v>
      </c>
    </row>
    <row r="741" spans="1:4" hidden="1" x14ac:dyDescent="0.2">
      <c r="A741" s="221" t="s">
        <v>4142</v>
      </c>
      <c r="B741" s="229" t="str">
        <f>+LEFT(A741, 23)</f>
        <v>740. AMD Phenom II X4 9</v>
      </c>
      <c r="C741" s="221" t="s">
        <v>3441</v>
      </c>
      <c r="D741" s="221" t="str">
        <f>TRIM(LEFT(+RIGHT(A741,8),4))</f>
        <v>• 51</v>
      </c>
    </row>
    <row r="742" spans="1:4" hidden="1" x14ac:dyDescent="0.2">
      <c r="A742" s="221" t="s">
        <v>4141</v>
      </c>
      <c r="B742" s="229" t="str">
        <f>+LEFT(A742, 23)</f>
        <v xml:space="preserve">741. AMD A10-5800B APU </v>
      </c>
      <c r="C742" s="221" t="s">
        <v>3441</v>
      </c>
      <c r="D742" s="221" t="str">
        <f>TRIM(LEFT(+RIGHT(A742,8),4))</f>
        <v>• 51</v>
      </c>
    </row>
    <row r="743" spans="1:4" x14ac:dyDescent="0.2">
      <c r="A743" s="229" t="s">
        <v>4140</v>
      </c>
    </row>
    <row r="744" spans="1:4" hidden="1" x14ac:dyDescent="0.2">
      <c r="A744" s="221" t="s">
        <v>4139</v>
      </c>
      <c r="B744" s="229" t="str">
        <f>+LEFT(A744, 23)</f>
        <v>743. Intel Core i5-8350</v>
      </c>
      <c r="C744" s="221" t="s">
        <v>3441</v>
      </c>
      <c r="D744" s="221" t="str">
        <f>TRIM(LEFT(+RIGHT(A744,8),4))</f>
        <v>• 51</v>
      </c>
    </row>
    <row r="745" spans="1:4" x14ac:dyDescent="0.2">
      <c r="A745" s="229" t="s">
        <v>4138</v>
      </c>
    </row>
    <row r="746" spans="1:4" hidden="1" x14ac:dyDescent="0.2">
      <c r="A746" s="221" t="s">
        <v>4137</v>
      </c>
      <c r="B746" s="229" t="str">
        <f>+LEFT(A746, 23)</f>
        <v>745. AMD Phenom II X4 B</v>
      </c>
      <c r="C746" s="221" t="s">
        <v>3441</v>
      </c>
      <c r="D746" s="221" t="str">
        <f>TRIM(LEFT(+RIGHT(A746,8),4))</f>
        <v>• 51</v>
      </c>
    </row>
    <row r="747" spans="1:4" x14ac:dyDescent="0.2">
      <c r="A747" s="229" t="s">
        <v>4136</v>
      </c>
    </row>
    <row r="748" spans="1:4" hidden="1" x14ac:dyDescent="0.2">
      <c r="A748" s="221" t="s">
        <v>4135</v>
      </c>
      <c r="B748" s="229" t="str">
        <f>+LEFT(A748, 23)</f>
        <v>747. Intel Core i7-3537</v>
      </c>
      <c r="C748" s="221" t="s">
        <v>3441</v>
      </c>
      <c r="D748" s="221" t="str">
        <f>TRIM(LEFT(+RIGHT(A748,8),4))</f>
        <v>• 51</v>
      </c>
    </row>
    <row r="749" spans="1:4" x14ac:dyDescent="0.2">
      <c r="A749" s="229" t="s">
        <v>4134</v>
      </c>
    </row>
    <row r="750" spans="1:4" hidden="1" x14ac:dyDescent="0.2">
      <c r="A750" s="221" t="s">
        <v>4133</v>
      </c>
      <c r="B750" s="229" t="str">
        <f>+LEFT(A750, 23)</f>
        <v>749. AMD Phenom II X4 9</v>
      </c>
      <c r="C750" s="221" t="s">
        <v>3441</v>
      </c>
      <c r="D750" s="221" t="str">
        <f>TRIM(LEFT(+RIGHT(A750,8),4))</f>
        <v>• 51</v>
      </c>
    </row>
    <row r="751" spans="1:4" x14ac:dyDescent="0.2">
      <c r="A751" s="229" t="s">
        <v>4132</v>
      </c>
    </row>
    <row r="752" spans="1:4" x14ac:dyDescent="0.2">
      <c r="A752" s="229" t="s">
        <v>4131</v>
      </c>
    </row>
    <row r="753" spans="1:4" x14ac:dyDescent="0.2">
      <c r="A753" s="229" t="s">
        <v>4130</v>
      </c>
    </row>
    <row r="754" spans="1:4" hidden="1" x14ac:dyDescent="0.2">
      <c r="A754" s="221" t="s">
        <v>4129</v>
      </c>
      <c r="B754" s="229" t="str">
        <f>+LEFT(A754, 23)</f>
        <v>753. Intel Core i7-2677</v>
      </c>
      <c r="C754" s="221" t="s">
        <v>3441</v>
      </c>
      <c r="D754" s="221" t="str">
        <f>TRIM(LEFT(+RIGHT(A754,8),4))</f>
        <v>• 51</v>
      </c>
    </row>
    <row r="755" spans="1:4" x14ac:dyDescent="0.2">
      <c r="A755" s="229" t="s">
        <v>4128</v>
      </c>
    </row>
    <row r="756" spans="1:4" x14ac:dyDescent="0.2">
      <c r="A756" s="229" t="s">
        <v>4127</v>
      </c>
    </row>
    <row r="757" spans="1:4" x14ac:dyDescent="0.2">
      <c r="A757" s="229" t="s">
        <v>4126</v>
      </c>
    </row>
    <row r="758" spans="1:4" hidden="1" x14ac:dyDescent="0.2">
      <c r="A758" s="221" t="s">
        <v>4125</v>
      </c>
      <c r="B758" s="229" t="str">
        <f t="shared" ref="B758:B763" si="21">+LEFT(A758, 23)</f>
        <v>757. Intel Core i5-4210</v>
      </c>
      <c r="C758" s="221" t="s">
        <v>3441</v>
      </c>
      <c r="D758" s="221" t="str">
        <f t="shared" ref="D758:D763" si="22">TRIM(LEFT(+RIGHT(A758,8),4))</f>
        <v>• 51</v>
      </c>
    </row>
    <row r="759" spans="1:4" hidden="1" x14ac:dyDescent="0.2">
      <c r="A759" s="221" t="s">
        <v>4124</v>
      </c>
      <c r="B759" s="229" t="str">
        <f t="shared" si="21"/>
        <v>758. Intel Pentium G325</v>
      </c>
      <c r="C759" s="221" t="s">
        <v>3441</v>
      </c>
      <c r="D759" s="221" t="str">
        <f t="shared" si="22"/>
        <v>• 51</v>
      </c>
    </row>
    <row r="760" spans="1:4" hidden="1" x14ac:dyDescent="0.2">
      <c r="A760" s="221" t="s">
        <v>4123</v>
      </c>
      <c r="B760" s="229" t="str">
        <f t="shared" si="21"/>
        <v>759. Intel Core i5-2415</v>
      </c>
      <c r="C760" s="221" t="s">
        <v>3441</v>
      </c>
      <c r="D760" s="221" t="str">
        <f t="shared" si="22"/>
        <v>• 51</v>
      </c>
    </row>
    <row r="761" spans="1:4" hidden="1" x14ac:dyDescent="0.2">
      <c r="A761" s="221" t="s">
        <v>4122</v>
      </c>
      <c r="B761" s="229" t="str">
        <f t="shared" si="21"/>
        <v>760. Intel Core i7-4650</v>
      </c>
      <c r="C761" s="221" t="s">
        <v>3441</v>
      </c>
      <c r="D761" s="221" t="str">
        <f t="shared" si="22"/>
        <v>• 51</v>
      </c>
    </row>
    <row r="762" spans="1:4" hidden="1" x14ac:dyDescent="0.2">
      <c r="A762" s="221" t="s">
        <v>4121</v>
      </c>
      <c r="B762" s="229" t="str">
        <f t="shared" si="21"/>
        <v>761. Intel Core i7-2637</v>
      </c>
      <c r="C762" s="221" t="s">
        <v>3441</v>
      </c>
      <c r="D762" s="221" t="str">
        <f t="shared" si="22"/>
        <v>• 51</v>
      </c>
    </row>
    <row r="763" spans="1:4" hidden="1" x14ac:dyDescent="0.2">
      <c r="A763" s="221" t="s">
        <v>4120</v>
      </c>
      <c r="B763" s="229" t="str">
        <f t="shared" si="21"/>
        <v>762. Intel Core i5-1035</v>
      </c>
      <c r="C763" s="221" t="s">
        <v>3441</v>
      </c>
      <c r="D763" s="221" t="str">
        <f t="shared" si="22"/>
        <v>• 51</v>
      </c>
    </row>
    <row r="764" spans="1:4" x14ac:dyDescent="0.2">
      <c r="A764" s="229" t="s">
        <v>4119</v>
      </c>
    </row>
    <row r="765" spans="1:4" hidden="1" x14ac:dyDescent="0.2">
      <c r="A765" s="221" t="s">
        <v>4118</v>
      </c>
      <c r="B765" s="229" t="str">
        <f>+LEFT(A765, 23)</f>
        <v>764. AMD Phenom II X4 B</v>
      </c>
      <c r="C765" s="221" t="s">
        <v>3441</v>
      </c>
      <c r="D765" s="221" t="str">
        <f>TRIM(LEFT(+RIGHT(A765,8),4))</f>
        <v>• 51</v>
      </c>
    </row>
    <row r="766" spans="1:4" x14ac:dyDescent="0.2">
      <c r="A766" s="229" t="s">
        <v>4117</v>
      </c>
    </row>
    <row r="767" spans="1:4" hidden="1" x14ac:dyDescent="0.2">
      <c r="A767" s="221" t="s">
        <v>4116</v>
      </c>
      <c r="B767" s="229" t="str">
        <f>+LEFT(A767, 23)</f>
        <v>766. Intel Core i3-1115</v>
      </c>
      <c r="C767" s="221" t="s">
        <v>3441</v>
      </c>
      <c r="D767" s="221" t="str">
        <f>TRIM(LEFT(+RIGHT(A767,8),4))</f>
        <v>4 •</v>
      </c>
    </row>
    <row r="768" spans="1:4" hidden="1" x14ac:dyDescent="0.2">
      <c r="A768" s="221" t="s">
        <v>4115</v>
      </c>
      <c r="B768" s="229" t="str">
        <f>+LEFT(A768, 23)</f>
        <v>767. AMD Phenom II X4 B</v>
      </c>
      <c r="C768" s="221" t="s">
        <v>3441</v>
      </c>
      <c r="D768" s="221" t="str">
        <f>TRIM(LEFT(+RIGHT(A768,8),4))</f>
        <v>• 50</v>
      </c>
    </row>
    <row r="769" spans="1:4" x14ac:dyDescent="0.2">
      <c r="A769" s="229" t="s">
        <v>4114</v>
      </c>
    </row>
    <row r="770" spans="1:4" hidden="1" x14ac:dyDescent="0.2">
      <c r="A770" s="221" t="s">
        <v>4113</v>
      </c>
      <c r="B770" s="229" t="str">
        <f>+LEFT(A770, 23)</f>
        <v>769. Intel Core i7-3667</v>
      </c>
      <c r="C770" s="221" t="s">
        <v>3441</v>
      </c>
      <c r="D770" s="221" t="str">
        <f>TRIM(LEFT(+RIGHT(A770,8),4))</f>
        <v>• 50</v>
      </c>
    </row>
    <row r="771" spans="1:4" x14ac:dyDescent="0.2">
      <c r="A771" s="229" t="s">
        <v>4112</v>
      </c>
    </row>
    <row r="772" spans="1:4" hidden="1" x14ac:dyDescent="0.2">
      <c r="A772" s="221" t="s">
        <v>4111</v>
      </c>
      <c r="B772" s="229" t="str">
        <f>+LEFT(A772, 23)</f>
        <v>771. AMD Phenom II X4 9</v>
      </c>
      <c r="C772" s="221" t="s">
        <v>3441</v>
      </c>
      <c r="D772" s="221" t="str">
        <f>TRIM(LEFT(+RIGHT(A772,8),4))</f>
        <v>• 50</v>
      </c>
    </row>
    <row r="773" spans="1:4" hidden="1" x14ac:dyDescent="0.2">
      <c r="A773" s="221" t="s">
        <v>4110</v>
      </c>
      <c r="B773" s="229" t="str">
        <f>+LEFT(A773, 23)</f>
        <v>772. Intel Xeon X5472 •</v>
      </c>
      <c r="C773" s="221" t="s">
        <v>3441</v>
      </c>
      <c r="D773" s="221" t="str">
        <f>TRIM(LEFT(+RIGHT(A773,8),4))</f>
        <v>• 50</v>
      </c>
    </row>
    <row r="774" spans="1:4" x14ac:dyDescent="0.2">
      <c r="A774" s="229" t="s">
        <v>4109</v>
      </c>
    </row>
    <row r="775" spans="1:4" x14ac:dyDescent="0.2">
      <c r="A775" s="229" t="s">
        <v>4108</v>
      </c>
    </row>
    <row r="776" spans="1:4" x14ac:dyDescent="0.2">
      <c r="A776" s="229" t="s">
        <v>4107</v>
      </c>
    </row>
    <row r="777" spans="1:4" hidden="1" x14ac:dyDescent="0.2">
      <c r="A777" s="221" t="s">
        <v>4106</v>
      </c>
      <c r="B777" s="229" t="str">
        <f>+LEFT(A777, 23)</f>
        <v>776. Intel Core i7-3517</v>
      </c>
      <c r="C777" s="221" t="s">
        <v>3441</v>
      </c>
      <c r="D777" s="221" t="str">
        <f>TRIM(LEFT(+RIGHT(A777,8),4))</f>
        <v>• 50</v>
      </c>
    </row>
    <row r="778" spans="1:4" x14ac:dyDescent="0.2">
      <c r="A778" s="229" t="s">
        <v>4105</v>
      </c>
    </row>
    <row r="779" spans="1:4" hidden="1" x14ac:dyDescent="0.2">
      <c r="A779" s="221" t="s">
        <v>4104</v>
      </c>
      <c r="B779" s="229" t="str">
        <f>+LEFT(A779, 23)</f>
        <v>778. Intel Xeon E5472 •</v>
      </c>
      <c r="C779" s="221" t="s">
        <v>3441</v>
      </c>
      <c r="D779" s="221" t="str">
        <f>TRIM(LEFT(+RIGHT(A779,8),4))</f>
        <v>• 50</v>
      </c>
    </row>
    <row r="780" spans="1:4" hidden="1" x14ac:dyDescent="0.2">
      <c r="A780" s="221" t="s">
        <v>4103</v>
      </c>
      <c r="B780" s="229" t="str">
        <f>+LEFT(A780, 23)</f>
        <v>779. Intel Core i5 K 65</v>
      </c>
      <c r="C780" s="221" t="s">
        <v>3441</v>
      </c>
      <c r="D780" s="221" t="str">
        <f>TRIM(LEFT(+RIGHT(A780,8),4))</f>
        <v>• 50</v>
      </c>
    </row>
    <row r="781" spans="1:4" x14ac:dyDescent="0.2">
      <c r="A781" s="229" t="s">
        <v>4102</v>
      </c>
    </row>
    <row r="782" spans="1:4" x14ac:dyDescent="0.2">
      <c r="A782" s="229" t="s">
        <v>4101</v>
      </c>
    </row>
    <row r="783" spans="1:4" hidden="1" x14ac:dyDescent="0.2">
      <c r="A783" s="221" t="s">
        <v>4100</v>
      </c>
      <c r="B783" s="229" t="str">
        <f>+LEFT(A783, 23)</f>
        <v>782. Intel Xeon W3505 •</v>
      </c>
      <c r="C783" s="221" t="s">
        <v>3441</v>
      </c>
      <c r="D783" s="221" t="str">
        <f>TRIM(LEFT(+RIGHT(A783,8),4))</f>
        <v>• 50</v>
      </c>
    </row>
    <row r="784" spans="1:4" hidden="1" x14ac:dyDescent="0.2">
      <c r="A784" s="221" t="s">
        <v>4099</v>
      </c>
      <c r="B784" s="229" t="str">
        <f>+LEFT(A784, 23)</f>
        <v>783. Intel Core i7-4550</v>
      </c>
      <c r="C784" s="221" t="s">
        <v>3441</v>
      </c>
      <c r="D784" s="221" t="str">
        <f>TRIM(LEFT(+RIGHT(A784,8),4))</f>
        <v>• 50</v>
      </c>
    </row>
    <row r="785" spans="1:4" x14ac:dyDescent="0.2">
      <c r="A785" s="229" t="s">
        <v>4098</v>
      </c>
    </row>
    <row r="786" spans="1:4" x14ac:dyDescent="0.2">
      <c r="A786" s="229" t="s">
        <v>4097</v>
      </c>
    </row>
    <row r="787" spans="1:4" hidden="1" x14ac:dyDescent="0.2">
      <c r="A787" s="221" t="s">
        <v>4096</v>
      </c>
      <c r="B787" s="229" t="str">
        <f>+LEFT(A787, 23)</f>
        <v>786. AMD Phenom II X4 9</v>
      </c>
      <c r="C787" s="221" t="s">
        <v>3441</v>
      </c>
      <c r="D787" s="221" t="str">
        <f>TRIM(LEFT(+RIGHT(A787,8),4))</f>
        <v>• 50</v>
      </c>
    </row>
    <row r="788" spans="1:4" hidden="1" x14ac:dyDescent="0.2">
      <c r="A788" s="221" t="s">
        <v>4095</v>
      </c>
      <c r="B788" s="229" t="str">
        <f>+LEFT(A788, 23)</f>
        <v>787. Intel Xeon E5-2603</v>
      </c>
      <c r="C788" s="221" t="s">
        <v>3441</v>
      </c>
      <c r="D788" s="221" t="str">
        <f>TRIM(LEFT(+RIGHT(A788,8),4))</f>
        <v>• 50</v>
      </c>
    </row>
    <row r="789" spans="1:4" hidden="1" x14ac:dyDescent="0.2">
      <c r="A789" s="221" t="s">
        <v>4094</v>
      </c>
      <c r="B789" s="229" t="str">
        <f>+LEFT(A789, 23)</f>
        <v>788. Intel Core i7-8500</v>
      </c>
      <c r="C789" s="221" t="s">
        <v>3441</v>
      </c>
      <c r="D789" s="221" t="str">
        <f>TRIM(LEFT(+RIGHT(A789,8),4))</f>
        <v>• 50</v>
      </c>
    </row>
    <row r="790" spans="1:4" x14ac:dyDescent="0.2">
      <c r="A790" s="229" t="s">
        <v>4093</v>
      </c>
    </row>
    <row r="791" spans="1:4" x14ac:dyDescent="0.2">
      <c r="A791" s="229" t="s">
        <v>4092</v>
      </c>
    </row>
    <row r="792" spans="1:4" x14ac:dyDescent="0.2">
      <c r="A792" s="229" t="s">
        <v>4091</v>
      </c>
    </row>
    <row r="793" spans="1:4" x14ac:dyDescent="0.2">
      <c r="A793" s="229" t="s">
        <v>4090</v>
      </c>
    </row>
    <row r="794" spans="1:4" x14ac:dyDescent="0.2">
      <c r="A794" s="229" t="s">
        <v>4089</v>
      </c>
    </row>
    <row r="795" spans="1:4" x14ac:dyDescent="0.2">
      <c r="A795" s="229" t="s">
        <v>4088</v>
      </c>
    </row>
    <row r="796" spans="1:4" x14ac:dyDescent="0.2">
      <c r="A796" s="229" t="s">
        <v>4087</v>
      </c>
    </row>
    <row r="797" spans="1:4" hidden="1" x14ac:dyDescent="0.2">
      <c r="A797" s="221" t="s">
        <v>4086</v>
      </c>
      <c r="B797" s="229" t="str">
        <f>+LEFT(A797, 23)</f>
        <v>796. Intel Pentium 5405</v>
      </c>
      <c r="C797" s="221" t="s">
        <v>3441</v>
      </c>
      <c r="D797" s="221" t="str">
        <f>TRIM(LEFT(+RIGHT(A797,8),4))</f>
        <v>• 49</v>
      </c>
    </row>
    <row r="798" spans="1:4" x14ac:dyDescent="0.2">
      <c r="A798" s="229" t="s">
        <v>4085</v>
      </c>
    </row>
    <row r="799" spans="1:4" x14ac:dyDescent="0.2">
      <c r="A799" s="229" t="s">
        <v>4084</v>
      </c>
    </row>
    <row r="800" spans="1:4" hidden="1" x14ac:dyDescent="0.2">
      <c r="A800" s="221" t="s">
        <v>4083</v>
      </c>
      <c r="B800" s="229" t="str">
        <f>+LEFT(A800, 23)</f>
        <v>799. Intel Core i5-2557</v>
      </c>
      <c r="C800" s="221" t="s">
        <v>3441</v>
      </c>
      <c r="D800" s="221" t="str">
        <f>TRIM(LEFT(+RIGHT(A800,8),4))</f>
        <v>• 49</v>
      </c>
    </row>
    <row r="801" spans="1:4" x14ac:dyDescent="0.2">
      <c r="A801" s="229" t="s">
        <v>4082</v>
      </c>
    </row>
    <row r="802" spans="1:4" hidden="1" x14ac:dyDescent="0.2">
      <c r="A802" s="221" t="s">
        <v>4081</v>
      </c>
      <c r="B802" s="229" t="str">
        <f>+LEFT(A802, 23)</f>
        <v>801. Intel Core i7-7600</v>
      </c>
      <c r="C802" s="221" t="s">
        <v>3441</v>
      </c>
      <c r="D802" s="221" t="str">
        <f>TRIM(LEFT(+RIGHT(A802,8),4))</f>
        <v>• 49</v>
      </c>
    </row>
    <row r="803" spans="1:4" hidden="1" x14ac:dyDescent="0.2">
      <c r="A803" s="221" t="s">
        <v>4080</v>
      </c>
      <c r="B803" s="229" t="str">
        <f>+LEFT(A803, 23)</f>
        <v>802. AMD Athlon II X4 6</v>
      </c>
      <c r="C803" s="221" t="s">
        <v>3441</v>
      </c>
      <c r="D803" s="221" t="str">
        <f>TRIM(LEFT(+RIGHT(A803,8),4))</f>
        <v>• 49</v>
      </c>
    </row>
    <row r="804" spans="1:4" hidden="1" x14ac:dyDescent="0.2">
      <c r="A804" s="221" t="s">
        <v>4079</v>
      </c>
      <c r="B804" s="229" t="str">
        <f>+LEFT(A804, 23)</f>
        <v>803. Intel Core i7-5600</v>
      </c>
      <c r="C804" s="221" t="s">
        <v>3441</v>
      </c>
      <c r="D804" s="221" t="str">
        <f>TRIM(LEFT(+RIGHT(A804,8),4))</f>
        <v>• 49</v>
      </c>
    </row>
    <row r="805" spans="1:4" x14ac:dyDescent="0.2">
      <c r="A805" s="229" t="s">
        <v>4078</v>
      </c>
    </row>
    <row r="806" spans="1:4" x14ac:dyDescent="0.2">
      <c r="A806" s="229" t="s">
        <v>4077</v>
      </c>
    </row>
    <row r="807" spans="1:4" hidden="1" x14ac:dyDescent="0.2">
      <c r="A807" s="221" t="s">
        <v>4076</v>
      </c>
      <c r="B807" s="229" t="str">
        <f>+LEFT(A807, 23)</f>
        <v>806. AMD Phenom II X4 8</v>
      </c>
      <c r="C807" s="221" t="s">
        <v>3441</v>
      </c>
      <c r="D807" s="221" t="str">
        <f>TRIM(LEFT(+RIGHT(A807,8),4))</f>
        <v>• 49</v>
      </c>
    </row>
    <row r="808" spans="1:4" x14ac:dyDescent="0.2">
      <c r="A808" s="229" t="s">
        <v>4075</v>
      </c>
    </row>
    <row r="809" spans="1:4" x14ac:dyDescent="0.2">
      <c r="A809" s="229" t="s">
        <v>4074</v>
      </c>
    </row>
    <row r="810" spans="1:4" hidden="1" x14ac:dyDescent="0.2">
      <c r="A810" s="221" t="s">
        <v>4073</v>
      </c>
      <c r="B810" s="229" t="str">
        <f>+LEFT(A810, 23)</f>
        <v>809. AMD Phenom II X4 8</v>
      </c>
      <c r="C810" s="221" t="s">
        <v>3441</v>
      </c>
      <c r="D810" s="221" t="str">
        <f>TRIM(LEFT(+RIGHT(A810,8),4))</f>
        <v>• 49</v>
      </c>
    </row>
    <row r="811" spans="1:4" hidden="1" x14ac:dyDescent="0.2">
      <c r="A811" s="221" t="s">
        <v>4072</v>
      </c>
      <c r="B811" s="229" t="str">
        <f>+LEFT(A811, 23)</f>
        <v xml:space="preserve">810. AMD Ryzen 7 3700U </v>
      </c>
      <c r="C811" s="221" t="s">
        <v>3441</v>
      </c>
      <c r="D811" s="221" t="str">
        <f>TRIM(LEFT(+RIGHT(A811,8),4))</f>
        <v>• 49</v>
      </c>
    </row>
    <row r="812" spans="1:4" hidden="1" x14ac:dyDescent="0.2">
      <c r="A812" s="221" t="s">
        <v>4071</v>
      </c>
      <c r="B812" s="229" t="str">
        <f>+LEFT(A812, 23)</f>
        <v>811. Intel Core i7-3689</v>
      </c>
      <c r="C812" s="221" t="s">
        <v>3441</v>
      </c>
      <c r="D812" s="221" t="str">
        <f>TRIM(LEFT(+RIGHT(A812,8),4))</f>
        <v>• 49</v>
      </c>
    </row>
    <row r="813" spans="1:4" hidden="1" x14ac:dyDescent="0.2">
      <c r="A813" s="221" t="s">
        <v>4070</v>
      </c>
      <c r="B813" s="229" t="str">
        <f>+LEFT(A813, 23)</f>
        <v>812. Intel Core i5-5250</v>
      </c>
      <c r="C813" s="221" t="s">
        <v>3441</v>
      </c>
      <c r="D813" s="221" t="str">
        <f>TRIM(LEFT(+RIGHT(A813,8),4))</f>
        <v>• 49</v>
      </c>
    </row>
    <row r="814" spans="1:4" hidden="1" x14ac:dyDescent="0.2">
      <c r="A814" s="221" t="s">
        <v>4069</v>
      </c>
      <c r="B814" s="229" t="str">
        <f>+LEFT(A814, 23)</f>
        <v>813. Intel Core i5-4310</v>
      </c>
      <c r="C814" s="221" t="s">
        <v>3441</v>
      </c>
      <c r="D814" s="221" t="str">
        <f>TRIM(LEFT(+RIGHT(A814,8),4))</f>
        <v>• 49</v>
      </c>
    </row>
    <row r="815" spans="1:4" x14ac:dyDescent="0.2">
      <c r="A815" s="229" t="s">
        <v>4068</v>
      </c>
    </row>
    <row r="816" spans="1:4" x14ac:dyDescent="0.2">
      <c r="A816" s="229" t="s">
        <v>4067</v>
      </c>
    </row>
    <row r="817" spans="1:4" hidden="1" x14ac:dyDescent="0.2">
      <c r="A817" s="221" t="s">
        <v>4066</v>
      </c>
      <c r="B817" s="229" t="str">
        <f>+LEFT(A817, 23)</f>
        <v>816. Intel Core i7-4600</v>
      </c>
      <c r="C817" s="221" t="s">
        <v>3441</v>
      </c>
      <c r="D817" s="221" t="str">
        <f>TRIM(LEFT(+RIGHT(A817,8),4))</f>
        <v>• 49</v>
      </c>
    </row>
    <row r="818" spans="1:4" x14ac:dyDescent="0.2">
      <c r="A818" s="229" t="s">
        <v>4065</v>
      </c>
    </row>
    <row r="819" spans="1:4" hidden="1" x14ac:dyDescent="0.2">
      <c r="A819" s="221" t="s">
        <v>4064</v>
      </c>
      <c r="B819" s="229" t="str">
        <f>+LEFT(A819, 23)</f>
        <v>818. Intel Pentium 3550</v>
      </c>
      <c r="C819" s="221" t="s">
        <v>3441</v>
      </c>
      <c r="D819" s="221" t="str">
        <f>TRIM(LEFT(+RIGHT(A819,8),4))</f>
        <v>• 49</v>
      </c>
    </row>
    <row r="820" spans="1:4" hidden="1" x14ac:dyDescent="0.2">
      <c r="A820" s="221" t="s">
        <v>4063</v>
      </c>
      <c r="B820" s="229" t="str">
        <f>+LEFT(A820, 23)</f>
        <v>819. AMD Phenom II X4 9</v>
      </c>
      <c r="C820" s="221" t="s">
        <v>3441</v>
      </c>
      <c r="D820" s="221" t="str">
        <f>TRIM(LEFT(+RIGHT(A820,8),4))</f>
        <v>0 •</v>
      </c>
    </row>
    <row r="821" spans="1:4" hidden="1" x14ac:dyDescent="0.2">
      <c r="A821" s="221" t="s">
        <v>4062</v>
      </c>
      <c r="B821" s="229" t="str">
        <f>+LEFT(A821, 23)</f>
        <v>820. Intel Core i5-3437</v>
      </c>
      <c r="C821" s="221" t="s">
        <v>3441</v>
      </c>
      <c r="D821" s="221" t="str">
        <f>TRIM(LEFT(+RIGHT(A821,8),4))</f>
        <v>U •</v>
      </c>
    </row>
    <row r="822" spans="1:4" hidden="1" x14ac:dyDescent="0.2">
      <c r="A822" s="221" t="s">
        <v>4061</v>
      </c>
      <c r="B822" s="229" t="str">
        <f>+LEFT(A822, 23)</f>
        <v>821. Intel Xeon E5440 •</v>
      </c>
      <c r="C822" s="221" t="s">
        <v>3441</v>
      </c>
      <c r="D822" s="221" t="str">
        <f>TRIM(LEFT(+RIGHT(A822,8),4))</f>
        <v>0 •</v>
      </c>
    </row>
    <row r="823" spans="1:4" x14ac:dyDescent="0.2">
      <c r="A823" s="229" t="s">
        <v>4060</v>
      </c>
    </row>
    <row r="824" spans="1:4" x14ac:dyDescent="0.2">
      <c r="A824" s="229" t="s">
        <v>4059</v>
      </c>
    </row>
    <row r="825" spans="1:4" hidden="1" x14ac:dyDescent="0.2">
      <c r="A825" s="221" t="s">
        <v>4058</v>
      </c>
      <c r="B825" s="229" t="str">
        <f>+LEFT(A825, 23)</f>
        <v xml:space="preserve">824. AMD Ryzen 5 2500U </v>
      </c>
      <c r="C825" s="221" t="s">
        <v>3441</v>
      </c>
      <c r="D825" s="221" t="str">
        <f>TRIM(LEFT(+RIGHT(A825,8),4))</f>
        <v>• 48</v>
      </c>
    </row>
    <row r="826" spans="1:4" x14ac:dyDescent="0.2">
      <c r="A826" s="229" t="s">
        <v>4057</v>
      </c>
    </row>
    <row r="827" spans="1:4" x14ac:dyDescent="0.2">
      <c r="A827" s="229" t="s">
        <v>4056</v>
      </c>
    </row>
    <row r="828" spans="1:4" x14ac:dyDescent="0.2">
      <c r="A828" s="229" t="s">
        <v>4055</v>
      </c>
    </row>
    <row r="829" spans="1:4" x14ac:dyDescent="0.2">
      <c r="A829" s="229" t="s">
        <v>4054</v>
      </c>
    </row>
    <row r="830" spans="1:4" hidden="1" x14ac:dyDescent="0.2">
      <c r="A830" s="221" t="s">
        <v>4053</v>
      </c>
      <c r="B830" s="229" t="str">
        <f>+LEFT(A830, 23)</f>
        <v>829. AMD Athlon II X4 7</v>
      </c>
      <c r="C830" s="221" t="s">
        <v>3441</v>
      </c>
      <c r="D830" s="221" t="str">
        <f>TRIM(LEFT(+RIGHT(A830,8),4))</f>
        <v>• 48</v>
      </c>
    </row>
    <row r="831" spans="1:4" hidden="1" x14ac:dyDescent="0.2">
      <c r="A831" s="221" t="s">
        <v>4052</v>
      </c>
      <c r="B831" s="229" t="str">
        <f>+LEFT(A831, 23)</f>
        <v>830. Intel Core i3-2348</v>
      </c>
      <c r="C831" s="221" t="s">
        <v>3441</v>
      </c>
      <c r="D831" s="221" t="str">
        <f>TRIM(LEFT(+RIGHT(A831,8),4))</f>
        <v>• 48</v>
      </c>
    </row>
    <row r="832" spans="1:4" hidden="1" x14ac:dyDescent="0.2">
      <c r="A832" s="221" t="s">
        <v>4051</v>
      </c>
      <c r="B832" s="229" t="str">
        <f>+LEFT(A832, 23)</f>
        <v xml:space="preserve">831. Intel Core i5 660 </v>
      </c>
      <c r="C832" s="221" t="s">
        <v>3441</v>
      </c>
      <c r="D832" s="221" t="str">
        <f>TRIM(LEFT(+RIGHT(A832,8),4))</f>
        <v>• 48</v>
      </c>
    </row>
    <row r="833" spans="1:4" hidden="1" x14ac:dyDescent="0.2">
      <c r="A833" s="221" t="s">
        <v>4050</v>
      </c>
      <c r="B833" s="229" t="str">
        <f>+LEFT(A833, 23)</f>
        <v>832. Intel Core i5-3427</v>
      </c>
      <c r="C833" s="221" t="s">
        <v>3441</v>
      </c>
      <c r="D833" s="221" t="str">
        <f>TRIM(LEFT(+RIGHT(A833,8),4))</f>
        <v>• 48</v>
      </c>
    </row>
    <row r="834" spans="1:4" x14ac:dyDescent="0.2">
      <c r="A834" s="229" t="s">
        <v>4049</v>
      </c>
    </row>
    <row r="835" spans="1:4" hidden="1" x14ac:dyDescent="0.2">
      <c r="A835" s="221" t="s">
        <v>4048</v>
      </c>
      <c r="B835" s="229" t="str">
        <f>+LEFT(A835, 23)</f>
        <v>834. Intel Pentium 4415</v>
      </c>
      <c r="C835" s="221" t="s">
        <v>3441</v>
      </c>
      <c r="D835" s="221" t="str">
        <f>TRIM(LEFT(+RIGHT(A835,8),4))</f>
        <v>• 48</v>
      </c>
    </row>
    <row r="836" spans="1:4" x14ac:dyDescent="0.2">
      <c r="A836" s="229" t="s">
        <v>4047</v>
      </c>
    </row>
    <row r="837" spans="1:4" hidden="1" x14ac:dyDescent="0.2">
      <c r="A837" s="221" t="s">
        <v>4046</v>
      </c>
      <c r="B837" s="229" t="str">
        <f>+LEFT(A837, 23)</f>
        <v>836. Intel Core i5-8200</v>
      </c>
      <c r="C837" s="221" t="s">
        <v>3441</v>
      </c>
      <c r="D837" s="221" t="str">
        <f>TRIM(LEFT(+RIGHT(A837,8),4))</f>
        <v>• 48</v>
      </c>
    </row>
    <row r="838" spans="1:4" x14ac:dyDescent="0.2">
      <c r="A838" s="229" t="s">
        <v>4045</v>
      </c>
    </row>
    <row r="839" spans="1:4" hidden="1" x14ac:dyDescent="0.2">
      <c r="A839" s="221" t="s">
        <v>4044</v>
      </c>
      <c r="B839" s="229" t="str">
        <f>+LEFT(A839, 23)</f>
        <v>838. Intel Core i5-8210</v>
      </c>
      <c r="C839" s="221" t="s">
        <v>3441</v>
      </c>
      <c r="D839" s="221" t="str">
        <f>TRIM(LEFT(+RIGHT(A839,8),4))</f>
        <v>• 48</v>
      </c>
    </row>
    <row r="840" spans="1:4" hidden="1" x14ac:dyDescent="0.2">
      <c r="A840" s="221" t="s">
        <v>4043</v>
      </c>
      <c r="B840" s="229" t="str">
        <f>+LEFT(A840, 23)</f>
        <v>839. Intel Pentium 4417</v>
      </c>
      <c r="C840" s="221" t="s">
        <v>3441</v>
      </c>
      <c r="D840" s="221" t="str">
        <f>TRIM(LEFT(+RIGHT(A840,8),4))</f>
        <v>• 48</v>
      </c>
    </row>
    <row r="841" spans="1:4" x14ac:dyDescent="0.2">
      <c r="A841" s="229" t="s">
        <v>4042</v>
      </c>
    </row>
    <row r="842" spans="1:4" x14ac:dyDescent="0.2">
      <c r="A842" s="229" t="s">
        <v>4041</v>
      </c>
    </row>
    <row r="843" spans="1:4" x14ac:dyDescent="0.2">
      <c r="A843" s="229" t="s">
        <v>4040</v>
      </c>
    </row>
    <row r="844" spans="1:4" x14ac:dyDescent="0.2">
      <c r="A844" s="229" t="s">
        <v>4039</v>
      </c>
    </row>
    <row r="845" spans="1:4" x14ac:dyDescent="0.2">
      <c r="A845" s="229" t="s">
        <v>4038</v>
      </c>
    </row>
    <row r="846" spans="1:4" hidden="1" x14ac:dyDescent="0.2">
      <c r="A846" s="221" t="s">
        <v>4037</v>
      </c>
      <c r="B846" s="229" t="str">
        <f>+LEFT(A846, 23)</f>
        <v xml:space="preserve">845. AMD Ryzen 5 3500U </v>
      </c>
      <c r="C846" s="221" t="s">
        <v>3441</v>
      </c>
      <c r="D846" s="221" t="str">
        <f>TRIM(LEFT(+RIGHT(A846,8),4))</f>
        <v>• 48</v>
      </c>
    </row>
    <row r="847" spans="1:4" hidden="1" x14ac:dyDescent="0.2">
      <c r="A847" s="221" t="s">
        <v>4036</v>
      </c>
      <c r="B847" s="229" t="str">
        <f>+LEFT(A847, 23)</f>
        <v>846. AMD Phenom II X3 7</v>
      </c>
      <c r="C847" s="221" t="s">
        <v>3441</v>
      </c>
      <c r="D847" s="221" t="str">
        <f>TRIM(LEFT(+RIGHT(A847,8),4))</f>
        <v>• 48</v>
      </c>
    </row>
    <row r="848" spans="1:4" hidden="1" x14ac:dyDescent="0.2">
      <c r="A848" s="221" t="s">
        <v>4035</v>
      </c>
      <c r="B848" s="229" t="str">
        <f>+LEFT(A848, 23)</f>
        <v>847. Intel Core i7-7500</v>
      </c>
      <c r="C848" s="221" t="s">
        <v>3441</v>
      </c>
      <c r="D848" s="221" t="str">
        <f>TRIM(LEFT(+RIGHT(A848,8),4))</f>
        <v>• 48</v>
      </c>
    </row>
    <row r="849" spans="1:4" hidden="1" x14ac:dyDescent="0.2">
      <c r="A849" s="221" t="s">
        <v>4034</v>
      </c>
      <c r="B849" s="229" t="str">
        <f>+LEFT(A849, 23)</f>
        <v>848. Intel Xeon E5430 •</v>
      </c>
      <c r="C849" s="221" t="s">
        <v>3441</v>
      </c>
      <c r="D849" s="221" t="str">
        <f>TRIM(LEFT(+RIGHT(A849,8),4))</f>
        <v>0 •</v>
      </c>
    </row>
    <row r="850" spans="1:4" hidden="1" x14ac:dyDescent="0.2">
      <c r="A850" s="221" t="s">
        <v>4033</v>
      </c>
      <c r="B850" s="229" t="str">
        <f>+LEFT(A850, 23)</f>
        <v>849. Intel Pentium 4405</v>
      </c>
      <c r="C850" s="221" t="s">
        <v>3441</v>
      </c>
      <c r="D850" s="221" t="str">
        <f>TRIM(LEFT(+RIGHT(A850,8),4))</f>
        <v>U •</v>
      </c>
    </row>
    <row r="851" spans="1:4" x14ac:dyDescent="0.2">
      <c r="A851" s="229" t="s">
        <v>4032</v>
      </c>
    </row>
    <row r="852" spans="1:4" x14ac:dyDescent="0.2">
      <c r="A852" s="229" t="s">
        <v>4031</v>
      </c>
    </row>
    <row r="853" spans="1:4" hidden="1" x14ac:dyDescent="0.2">
      <c r="A853" s="221" t="s">
        <v>4030</v>
      </c>
      <c r="B853" s="229" t="str">
        <f>+LEFT(A853, 23)</f>
        <v>852. AMD Athlon II X4 6</v>
      </c>
      <c r="C853" s="221" t="s">
        <v>3441</v>
      </c>
      <c r="D853" s="221" t="str">
        <f>TRIM(LEFT(+RIGHT(A853,8),4))</f>
        <v>• 47</v>
      </c>
    </row>
    <row r="854" spans="1:4" x14ac:dyDescent="0.2">
      <c r="A854" s="229" t="s">
        <v>4029</v>
      </c>
    </row>
    <row r="855" spans="1:4" x14ac:dyDescent="0.2">
      <c r="A855" s="229" t="s">
        <v>4028</v>
      </c>
    </row>
    <row r="856" spans="1:4" hidden="1" x14ac:dyDescent="0.2">
      <c r="A856" s="221" t="s">
        <v>4027</v>
      </c>
      <c r="B856" s="229" t="str">
        <f>+LEFT(A856, 23)</f>
        <v>855. Intel Core2 Quad Q</v>
      </c>
      <c r="C856" s="221" t="s">
        <v>3441</v>
      </c>
      <c r="D856" s="221" t="str">
        <f>TRIM(LEFT(+RIGHT(A856,8),4))</f>
        <v>• 47</v>
      </c>
    </row>
    <row r="857" spans="1:4" x14ac:dyDescent="0.2">
      <c r="A857" s="229" t="s">
        <v>4026</v>
      </c>
    </row>
    <row r="858" spans="1:4" hidden="1" x14ac:dyDescent="0.2">
      <c r="A858" s="221" t="s">
        <v>4025</v>
      </c>
      <c r="B858" s="229" t="str">
        <f>+LEFT(A858, 23)</f>
        <v>857. Intel Core i3-5015</v>
      </c>
      <c r="C858" s="221" t="s">
        <v>3441</v>
      </c>
      <c r="D858" s="221" t="str">
        <f>TRIM(LEFT(+RIGHT(A858,8),4))</f>
        <v>• 47</v>
      </c>
    </row>
    <row r="859" spans="1:4" hidden="1" x14ac:dyDescent="0.2">
      <c r="A859" s="221" t="s">
        <v>4024</v>
      </c>
      <c r="B859" s="229" t="str">
        <f>+LEFT(A859, 23)</f>
        <v>858. Intel Core i3-5010</v>
      </c>
      <c r="C859" s="221" t="s">
        <v>3441</v>
      </c>
      <c r="D859" s="221" t="str">
        <f>TRIM(LEFT(+RIGHT(A859,8),4))</f>
        <v>• 47</v>
      </c>
    </row>
    <row r="860" spans="1:4" hidden="1" x14ac:dyDescent="0.2">
      <c r="A860" s="221" t="s">
        <v>4023</v>
      </c>
      <c r="B860" s="229" t="str">
        <f>+LEFT(A860, 23)</f>
        <v>859. Intel Xeon E5462 •</v>
      </c>
      <c r="C860" s="221" t="s">
        <v>3441</v>
      </c>
      <c r="D860" s="221" t="str">
        <f>TRIM(LEFT(+RIGHT(A860,8),4))</f>
        <v>• 47</v>
      </c>
    </row>
    <row r="861" spans="1:4" x14ac:dyDescent="0.2">
      <c r="A861" s="229" t="s">
        <v>4022</v>
      </c>
    </row>
    <row r="862" spans="1:4" x14ac:dyDescent="0.2">
      <c r="A862" s="229" t="s">
        <v>4021</v>
      </c>
    </row>
    <row r="863" spans="1:4" hidden="1" x14ac:dyDescent="0.2">
      <c r="A863" s="221" t="s">
        <v>4020</v>
      </c>
      <c r="B863" s="229" t="str">
        <f>+LEFT(A863, 23)</f>
        <v>862. Intel Core i3-8130</v>
      </c>
      <c r="C863" s="221" t="s">
        <v>3441</v>
      </c>
      <c r="D863" s="221" t="str">
        <f>TRIM(LEFT(+RIGHT(A863,8),4))</f>
        <v>• 47</v>
      </c>
    </row>
    <row r="864" spans="1:4" hidden="1" x14ac:dyDescent="0.2">
      <c r="A864" s="221" t="s">
        <v>4019</v>
      </c>
      <c r="B864" s="229" t="str">
        <f>+LEFT(A864, 23)</f>
        <v>863. Intel Core i3-2328</v>
      </c>
      <c r="C864" s="221" t="s">
        <v>3441</v>
      </c>
      <c r="D864" s="221" t="str">
        <f>TRIM(LEFT(+RIGHT(A864,8),4))</f>
        <v>• 47</v>
      </c>
    </row>
    <row r="865" spans="1:4" x14ac:dyDescent="0.2">
      <c r="A865" s="229" t="s">
        <v>4018</v>
      </c>
    </row>
    <row r="866" spans="1:4" hidden="1" x14ac:dyDescent="0.2">
      <c r="A866" s="221" t="s">
        <v>4017</v>
      </c>
      <c r="B866" s="229" t="str">
        <f>+LEFT(A866, 23)</f>
        <v>865. Intel Core m3-8100</v>
      </c>
      <c r="C866" s="221" t="s">
        <v>3441</v>
      </c>
      <c r="D866" s="221" t="str">
        <f>TRIM(LEFT(+RIGHT(A866,8),4))</f>
        <v>• 47</v>
      </c>
    </row>
    <row r="867" spans="1:4" hidden="1" x14ac:dyDescent="0.2">
      <c r="A867" s="221" t="s">
        <v>4016</v>
      </c>
      <c r="B867" s="229" t="str">
        <f>+LEFT(A867, 23)</f>
        <v>866. AMD A8-7670K APU (</v>
      </c>
      <c r="C867" s="221" t="s">
        <v>3441</v>
      </c>
      <c r="D867" s="221" t="str">
        <f>TRIM(LEFT(+RIGHT(A867,8),4))</f>
        <v>• 47</v>
      </c>
    </row>
    <row r="868" spans="1:4" x14ac:dyDescent="0.2">
      <c r="A868" s="229" t="s">
        <v>4015</v>
      </c>
    </row>
    <row r="869" spans="1:4" x14ac:dyDescent="0.2">
      <c r="A869" s="229" t="s">
        <v>4014</v>
      </c>
    </row>
    <row r="870" spans="1:4" x14ac:dyDescent="0.2">
      <c r="A870" s="229" t="s">
        <v>4013</v>
      </c>
    </row>
    <row r="871" spans="1:4" hidden="1" x14ac:dyDescent="0.2">
      <c r="A871" s="221" t="s">
        <v>4012</v>
      </c>
      <c r="B871" s="229" t="str">
        <f>+LEFT(A871, 23)</f>
        <v>870. AMD Phenom II X3 7</v>
      </c>
      <c r="C871" s="221" t="s">
        <v>3441</v>
      </c>
      <c r="D871" s="221" t="str">
        <f>TRIM(LEFT(+RIGHT(A871,8),4))</f>
        <v>• 47</v>
      </c>
    </row>
    <row r="872" spans="1:4" hidden="1" x14ac:dyDescent="0.2">
      <c r="A872" s="221" t="s">
        <v>4011</v>
      </c>
      <c r="B872" s="229" t="str">
        <f>+LEFT(A872, 23)</f>
        <v>871. Intel Core i5-7Y54</v>
      </c>
      <c r="C872" s="221" t="s">
        <v>3441</v>
      </c>
      <c r="D872" s="221" t="str">
        <f>TRIM(LEFT(+RIGHT(A872,8),4))</f>
        <v>• 47</v>
      </c>
    </row>
    <row r="873" spans="1:4" hidden="1" x14ac:dyDescent="0.2">
      <c r="A873" s="221" t="s">
        <v>4010</v>
      </c>
      <c r="B873" s="229" t="str">
        <f>+LEFT(A873, 23)</f>
        <v>872. Intel Core i5-3337</v>
      </c>
      <c r="C873" s="221" t="s">
        <v>3441</v>
      </c>
      <c r="D873" s="221" t="str">
        <f>TRIM(LEFT(+RIGHT(A873,8),4))</f>
        <v>• 47</v>
      </c>
    </row>
    <row r="874" spans="1:4" hidden="1" x14ac:dyDescent="0.2">
      <c r="A874" s="221" t="s">
        <v>4009</v>
      </c>
      <c r="B874" s="229" t="str">
        <f>+LEFT(A874, 23)</f>
        <v>873. Intel Core i7-4510</v>
      </c>
      <c r="C874" s="221" t="s">
        <v>3441</v>
      </c>
      <c r="D874" s="221" t="str">
        <f>TRIM(LEFT(+RIGHT(A874,8),4))</f>
        <v>• 47</v>
      </c>
    </row>
    <row r="875" spans="1:4" x14ac:dyDescent="0.2">
      <c r="A875" s="229" t="s">
        <v>4008</v>
      </c>
    </row>
    <row r="876" spans="1:4" x14ac:dyDescent="0.2">
      <c r="A876" s="229" t="s">
        <v>4007</v>
      </c>
    </row>
    <row r="877" spans="1:4" hidden="1" x14ac:dyDescent="0.2">
      <c r="A877" s="221" t="s">
        <v>4006</v>
      </c>
      <c r="B877" s="229" t="str">
        <f>+LEFT(A877, 23)</f>
        <v>876. Intel Core i3-2350</v>
      </c>
      <c r="C877" s="221" t="s">
        <v>3441</v>
      </c>
      <c r="D877" s="221" t="str">
        <f>TRIM(LEFT(+RIGHT(A877,8),4))</f>
        <v>M •</v>
      </c>
    </row>
    <row r="878" spans="1:4" hidden="1" x14ac:dyDescent="0.2">
      <c r="A878" s="221" t="s">
        <v>4005</v>
      </c>
      <c r="B878" s="229" t="str">
        <f>+LEFT(A878, 23)</f>
        <v>877. Intel Core m3-7Y32</v>
      </c>
      <c r="C878" s="221" t="s">
        <v>3441</v>
      </c>
      <c r="D878" s="221" t="str">
        <f>TRIM(LEFT(+RIGHT(A878,8),4))</f>
        <v>2 •</v>
      </c>
    </row>
    <row r="879" spans="1:4" x14ac:dyDescent="0.2">
      <c r="A879" s="229" t="s">
        <v>4004</v>
      </c>
    </row>
    <row r="880" spans="1:4" x14ac:dyDescent="0.2">
      <c r="A880" s="229" t="s">
        <v>4003</v>
      </c>
    </row>
    <row r="881" spans="1:4" hidden="1" x14ac:dyDescent="0.2">
      <c r="A881" s="221" t="s">
        <v>4002</v>
      </c>
      <c r="B881" s="229" t="str">
        <f>+LEFT(A881, 23)</f>
        <v>880. Intel Core i3-1011</v>
      </c>
      <c r="C881" s="221" t="s">
        <v>3441</v>
      </c>
      <c r="D881" s="221" t="str">
        <f>TRIM(LEFT(+RIGHT(A881,8),4))</f>
        <v>• 46</v>
      </c>
    </row>
    <row r="882" spans="1:4" x14ac:dyDescent="0.2">
      <c r="A882" s="229" t="s">
        <v>4001</v>
      </c>
    </row>
    <row r="883" spans="1:4" x14ac:dyDescent="0.2">
      <c r="A883" s="229" t="s">
        <v>4000</v>
      </c>
    </row>
    <row r="884" spans="1:4" x14ac:dyDescent="0.2">
      <c r="A884" s="229" t="s">
        <v>3999</v>
      </c>
    </row>
    <row r="885" spans="1:4" x14ac:dyDescent="0.2">
      <c r="A885" s="229" t="s">
        <v>3998</v>
      </c>
    </row>
    <row r="886" spans="1:4" hidden="1" x14ac:dyDescent="0.2">
      <c r="A886" s="221" t="s">
        <v>3997</v>
      </c>
      <c r="B886" s="229" t="str">
        <f>+LEFT(A886, 23)</f>
        <v>885. Intel Pentium 2020</v>
      </c>
      <c r="C886" s="221" t="s">
        <v>3441</v>
      </c>
      <c r="D886" s="221" t="str">
        <f>TRIM(LEFT(+RIGHT(A886,8),4))</f>
        <v>• 46</v>
      </c>
    </row>
    <row r="887" spans="1:4" x14ac:dyDescent="0.2">
      <c r="A887" s="229" t="s">
        <v>3996</v>
      </c>
    </row>
    <row r="888" spans="1:4" hidden="1" x14ac:dyDescent="0.2">
      <c r="A888" s="221" t="s">
        <v>3995</v>
      </c>
      <c r="B888" s="229" t="str">
        <f>+LEFT(A888, 23)</f>
        <v>887. Intel Core2 Extrem</v>
      </c>
      <c r="C888" s="221" t="s">
        <v>3441</v>
      </c>
      <c r="D888" s="221" t="str">
        <f>TRIM(LEFT(+RIGHT(A888,8),4))</f>
        <v>• 46</v>
      </c>
    </row>
    <row r="889" spans="1:4" hidden="1" x14ac:dyDescent="0.2">
      <c r="A889" s="221" t="s">
        <v>3994</v>
      </c>
      <c r="B889" s="229" t="str">
        <f>+LEFT(A889, 23)</f>
        <v xml:space="preserve">888. Intel Core M-5Y10 </v>
      </c>
      <c r="C889" s="221" t="s">
        <v>3441</v>
      </c>
      <c r="D889" s="221" t="str">
        <f>TRIM(LEFT(+RIGHT(A889,8),4))</f>
        <v>• 46</v>
      </c>
    </row>
    <row r="890" spans="1:4" hidden="1" x14ac:dyDescent="0.2">
      <c r="A890" s="221" t="s">
        <v>3993</v>
      </c>
      <c r="B890" s="229" t="str">
        <f>+LEFT(A890, 23)</f>
        <v xml:space="preserve">889. AMD Phenom 9950 • </v>
      </c>
      <c r="C890" s="221" t="s">
        <v>3441</v>
      </c>
      <c r="D890" s="221" t="str">
        <f>TRIM(LEFT(+RIGHT(A890,8),4))</f>
        <v>• 46</v>
      </c>
    </row>
    <row r="891" spans="1:4" hidden="1" x14ac:dyDescent="0.2">
      <c r="A891" s="221" t="s">
        <v>3992</v>
      </c>
      <c r="B891" s="229" t="str">
        <f>+LEFT(A891, 23)</f>
        <v>890. AMD Phenom II X2 5</v>
      </c>
      <c r="C891" s="221" t="s">
        <v>3441</v>
      </c>
      <c r="D891" s="221" t="str">
        <f>TRIM(LEFT(+RIGHT(A891,8),4))</f>
        <v>• 46</v>
      </c>
    </row>
    <row r="892" spans="1:4" x14ac:dyDescent="0.2">
      <c r="A892" s="229" t="s">
        <v>3991</v>
      </c>
    </row>
    <row r="893" spans="1:4" hidden="1" x14ac:dyDescent="0.2">
      <c r="A893" s="221" t="s">
        <v>3990</v>
      </c>
      <c r="B893" s="229" t="str">
        <f>+LEFT(A893, 23)</f>
        <v>892. Intel Core m3-7Y30</v>
      </c>
      <c r="C893" s="221" t="s">
        <v>3441</v>
      </c>
      <c r="D893" s="221" t="str">
        <f>TRIM(LEFT(+RIGHT(A893,8),4))</f>
        <v>• 46</v>
      </c>
    </row>
    <row r="894" spans="1:4" hidden="1" x14ac:dyDescent="0.2">
      <c r="A894" s="221" t="s">
        <v>3989</v>
      </c>
      <c r="B894" s="229" t="str">
        <f>+LEFT(A894, 23)</f>
        <v>893. AMD Athlon II X4 6</v>
      </c>
      <c r="C894" s="221" t="s">
        <v>3441</v>
      </c>
      <c r="D894" s="221" t="str">
        <f>TRIM(LEFT(+RIGHT(A894,8),4))</f>
        <v>• 46</v>
      </c>
    </row>
    <row r="895" spans="1:4" x14ac:dyDescent="0.2">
      <c r="A895" s="229" t="s">
        <v>3988</v>
      </c>
    </row>
    <row r="896" spans="1:4" x14ac:dyDescent="0.2">
      <c r="A896" s="229" t="s">
        <v>3987</v>
      </c>
    </row>
    <row r="897" spans="1:4" x14ac:dyDescent="0.2">
      <c r="A897" s="229" t="s">
        <v>3986</v>
      </c>
    </row>
    <row r="898" spans="1:4" hidden="1" x14ac:dyDescent="0.2">
      <c r="A898" s="221" t="s">
        <v>3985</v>
      </c>
      <c r="B898" s="229" t="str">
        <f>+LEFT(A898, 23)</f>
        <v>897. AMD Athlon II X4 8</v>
      </c>
      <c r="C898" s="221" t="s">
        <v>3441</v>
      </c>
      <c r="D898" s="221" t="str">
        <f>TRIM(LEFT(+RIGHT(A898,8),4))</f>
        <v>• 46</v>
      </c>
    </row>
    <row r="899" spans="1:4" hidden="1" x14ac:dyDescent="0.2">
      <c r="A899" s="221" t="s">
        <v>3984</v>
      </c>
      <c r="B899" s="229" t="str">
        <f>+LEFT(A899, 23)</f>
        <v>898. Intel Core i7-5500</v>
      </c>
      <c r="C899" s="221" t="s">
        <v>3441</v>
      </c>
      <c r="D899" s="221" t="str">
        <f>TRIM(LEFT(+RIGHT(A899,8),4))</f>
        <v>• 46</v>
      </c>
    </row>
    <row r="900" spans="1:4" x14ac:dyDescent="0.2">
      <c r="A900" s="229" t="s">
        <v>3983</v>
      </c>
    </row>
    <row r="901" spans="1:4" x14ac:dyDescent="0.2">
      <c r="A901" s="229" t="s">
        <v>3982</v>
      </c>
    </row>
    <row r="902" spans="1:4" hidden="1" x14ac:dyDescent="0.2">
      <c r="A902" s="221" t="s">
        <v>3981</v>
      </c>
      <c r="B902" s="229" t="str">
        <f>+LEFT(A902, 23)</f>
        <v>901. Intel Pentium B980</v>
      </c>
      <c r="C902" s="221" t="s">
        <v>3441</v>
      </c>
      <c r="D902" s="221" t="str">
        <f>TRIM(LEFT(+RIGHT(A902,8),4))</f>
        <v>• 46</v>
      </c>
    </row>
    <row r="903" spans="1:4" x14ac:dyDescent="0.2">
      <c r="A903" s="229" t="s">
        <v>3980</v>
      </c>
    </row>
    <row r="904" spans="1:4" x14ac:dyDescent="0.2">
      <c r="A904" s="229" t="s">
        <v>3979</v>
      </c>
    </row>
    <row r="905" spans="1:4" hidden="1" x14ac:dyDescent="0.2">
      <c r="A905" s="221" t="s">
        <v>3978</v>
      </c>
      <c r="B905" s="229" t="str">
        <f>+LEFT(A905, 23)</f>
        <v xml:space="preserve">904. AMD A6-3670 APU • </v>
      </c>
      <c r="C905" s="221" t="s">
        <v>3441</v>
      </c>
      <c r="D905" s="221" t="str">
        <f>TRIM(LEFT(+RIGHT(A905,8),4))</f>
        <v>U •</v>
      </c>
    </row>
    <row r="906" spans="1:4" hidden="1" x14ac:dyDescent="0.2">
      <c r="A906" s="221" t="s">
        <v>3977</v>
      </c>
      <c r="B906" s="229" t="str">
        <f>+LEFT(A906, 23)</f>
        <v>905. AMD Athlon II X4 6</v>
      </c>
      <c r="C906" s="221" t="s">
        <v>3441</v>
      </c>
      <c r="D906" s="221" t="str">
        <f>TRIM(LEFT(+RIGHT(A906,8),4))</f>
        <v>5 •</v>
      </c>
    </row>
    <row r="907" spans="1:4" hidden="1" x14ac:dyDescent="0.2">
      <c r="A907" s="221" t="s">
        <v>3976</v>
      </c>
      <c r="B907" s="229" t="str">
        <f>+LEFT(A907, 23)</f>
        <v xml:space="preserve">906. Intel Core M-5Y70 </v>
      </c>
      <c r="C907" s="221" t="s">
        <v>3441</v>
      </c>
      <c r="D907" s="221" t="str">
        <f>TRIM(LEFT(+RIGHT(A907,8),4))</f>
        <v>0 •</v>
      </c>
    </row>
    <row r="908" spans="1:4" hidden="1" x14ac:dyDescent="0.2">
      <c r="A908" s="221" t="s">
        <v>3975</v>
      </c>
      <c r="B908" s="229" t="str">
        <f>+LEFT(A908, 23)</f>
        <v xml:space="preserve">907. AMD Phenom 9850 • </v>
      </c>
      <c r="C908" s="221" t="s">
        <v>3441</v>
      </c>
      <c r="D908" s="221" t="str">
        <f>TRIM(LEFT(+RIGHT(A908,8),4))</f>
        <v>• 45</v>
      </c>
    </row>
    <row r="909" spans="1:4" x14ac:dyDescent="0.2">
      <c r="A909" s="229" t="s">
        <v>3974</v>
      </c>
    </row>
    <row r="910" spans="1:4" x14ac:dyDescent="0.2">
      <c r="A910" s="229" t="s">
        <v>3973</v>
      </c>
    </row>
    <row r="911" spans="1:4" x14ac:dyDescent="0.2">
      <c r="A911" s="229" t="s">
        <v>3972</v>
      </c>
    </row>
    <row r="912" spans="1:4" hidden="1" x14ac:dyDescent="0.2">
      <c r="A912" s="221" t="s">
        <v>3971</v>
      </c>
      <c r="B912" s="229" t="str">
        <f>+LEFT(A912, 23)</f>
        <v>911. AMD Phenom II X2 5</v>
      </c>
      <c r="C912" s="221" t="s">
        <v>3441</v>
      </c>
      <c r="D912" s="221" t="str">
        <f>TRIM(LEFT(+RIGHT(A912,8),4))</f>
        <v>• 45</v>
      </c>
    </row>
    <row r="913" spans="1:4" hidden="1" x14ac:dyDescent="0.2">
      <c r="A913" s="221" t="s">
        <v>3970</v>
      </c>
      <c r="B913" s="229" t="str">
        <f>+LEFT(A913, 23)</f>
        <v>912. Intel Core M-5Y10a</v>
      </c>
      <c r="C913" s="221" t="s">
        <v>3441</v>
      </c>
      <c r="D913" s="221" t="str">
        <f>TRIM(LEFT(+RIGHT(A913,8),4))</f>
        <v>• 45</v>
      </c>
    </row>
    <row r="914" spans="1:4" hidden="1" x14ac:dyDescent="0.2">
      <c r="A914" s="221" t="s">
        <v>3969</v>
      </c>
      <c r="B914" s="229" t="str">
        <f>+LEFT(A914, 23)</f>
        <v>913. Intel Core i7-6500</v>
      </c>
      <c r="C914" s="221" t="s">
        <v>3441</v>
      </c>
      <c r="D914" s="221" t="str">
        <f>TRIM(LEFT(+RIGHT(A914,8),4))</f>
        <v>• 45</v>
      </c>
    </row>
    <row r="915" spans="1:4" hidden="1" x14ac:dyDescent="0.2">
      <c r="A915" s="221" t="s">
        <v>3968</v>
      </c>
      <c r="B915" s="229" t="str">
        <f>+LEFT(A915, 23)</f>
        <v>914. Intel Pentium B970</v>
      </c>
      <c r="C915" s="221" t="s">
        <v>3441</v>
      </c>
      <c r="D915" s="221" t="str">
        <f>TRIM(LEFT(+RIGHT(A915,8),4))</f>
        <v>• 45</v>
      </c>
    </row>
    <row r="916" spans="1:4" x14ac:dyDescent="0.2">
      <c r="A916" s="229" t="s">
        <v>3967</v>
      </c>
    </row>
    <row r="917" spans="1:4" x14ac:dyDescent="0.2">
      <c r="A917" s="229" t="s">
        <v>3966</v>
      </c>
    </row>
    <row r="918" spans="1:4" hidden="1" x14ac:dyDescent="0.2">
      <c r="A918" s="221" t="s">
        <v>3965</v>
      </c>
      <c r="B918" s="229" t="str">
        <f>+LEFT(A918, 23)</f>
        <v>917. Intel Core i5-7200</v>
      </c>
      <c r="C918" s="221" t="s">
        <v>3441</v>
      </c>
      <c r="D918" s="221" t="str">
        <f>TRIM(LEFT(+RIGHT(A918,8),4))</f>
        <v>• 45</v>
      </c>
    </row>
    <row r="919" spans="1:4" x14ac:dyDescent="0.2">
      <c r="A919" s="229" t="s">
        <v>3964</v>
      </c>
    </row>
    <row r="920" spans="1:4" hidden="1" x14ac:dyDescent="0.2">
      <c r="A920" s="221" t="s">
        <v>3963</v>
      </c>
      <c r="B920" s="229" t="str">
        <f>+LEFT(A920, 23)</f>
        <v>919. Intel Core i3-3227</v>
      </c>
      <c r="C920" s="221" t="s">
        <v>3441</v>
      </c>
      <c r="D920" s="221" t="str">
        <f>TRIM(LEFT(+RIGHT(A920,8),4))</f>
        <v>• 45</v>
      </c>
    </row>
    <row r="921" spans="1:4" x14ac:dyDescent="0.2">
      <c r="A921" s="229" t="s">
        <v>3962</v>
      </c>
    </row>
    <row r="922" spans="1:4" hidden="1" x14ac:dyDescent="0.2">
      <c r="A922" s="221" t="s">
        <v>3961</v>
      </c>
      <c r="B922" s="229" t="str">
        <f>+LEFT(A922, 23)</f>
        <v>921. AMD Athlon II X4 6</v>
      </c>
      <c r="C922" s="221" t="s">
        <v>3441</v>
      </c>
      <c r="D922" s="221" t="str">
        <f>TRIM(LEFT(+RIGHT(A922,8),4))</f>
        <v>• 45</v>
      </c>
    </row>
    <row r="923" spans="1:4" hidden="1" x14ac:dyDescent="0.2">
      <c r="A923" s="221" t="s">
        <v>3960</v>
      </c>
      <c r="B923" s="229" t="str">
        <f>+LEFT(A923, 23)</f>
        <v>922. Intel Core i5-2467</v>
      </c>
      <c r="C923" s="221" t="s">
        <v>3441</v>
      </c>
      <c r="D923" s="221" t="str">
        <f>TRIM(LEFT(+RIGHT(A923,8),4))</f>
        <v>• 45</v>
      </c>
    </row>
    <row r="924" spans="1:4" hidden="1" x14ac:dyDescent="0.2">
      <c r="A924" s="221" t="s">
        <v>3959</v>
      </c>
      <c r="B924" s="229" t="str">
        <f>+LEFT(A924, 23)</f>
        <v>923. AMD Phenom II X2 5</v>
      </c>
      <c r="C924" s="221" t="s">
        <v>3441</v>
      </c>
      <c r="D924" s="221" t="str">
        <f>TRIM(LEFT(+RIGHT(A924,8),4))</f>
        <v>• 45</v>
      </c>
    </row>
    <row r="925" spans="1:4" x14ac:dyDescent="0.2">
      <c r="A925" s="229" t="s">
        <v>3958</v>
      </c>
    </row>
    <row r="926" spans="1:4" x14ac:dyDescent="0.2">
      <c r="A926" s="229" t="s">
        <v>3957</v>
      </c>
    </row>
    <row r="927" spans="1:4" hidden="1" x14ac:dyDescent="0.2">
      <c r="A927" s="221" t="s">
        <v>3956</v>
      </c>
      <c r="B927" s="229" t="str">
        <f>+LEFT(A927, 23)</f>
        <v xml:space="preserve">926. AMD Ryzen 3 2200U </v>
      </c>
      <c r="C927" s="221" t="s">
        <v>3441</v>
      </c>
      <c r="D927" s="221" t="str">
        <f>TRIM(LEFT(+RIGHT(A927,8),4))</f>
        <v>• 45</v>
      </c>
    </row>
    <row r="928" spans="1:4" hidden="1" x14ac:dyDescent="0.2">
      <c r="A928" s="221" t="s">
        <v>3955</v>
      </c>
      <c r="B928" s="229" t="str">
        <f>+LEFT(A928, 23)</f>
        <v>927. AMD Phenom II X2 5</v>
      </c>
      <c r="C928" s="221" t="s">
        <v>3441</v>
      </c>
      <c r="D928" s="221" t="str">
        <f>TRIM(LEFT(+RIGHT(A928,8),4))</f>
        <v>• 45</v>
      </c>
    </row>
    <row r="929" spans="1:4" x14ac:dyDescent="0.2">
      <c r="A929" s="229" t="s">
        <v>3954</v>
      </c>
    </row>
    <row r="930" spans="1:4" hidden="1" x14ac:dyDescent="0.2">
      <c r="A930" s="221" t="s">
        <v>3953</v>
      </c>
      <c r="B930" s="229" t="str">
        <f>+LEFT(A930, 23)</f>
        <v>929. AMD A8-7500 APU (2</v>
      </c>
      <c r="C930" s="221" t="s">
        <v>3441</v>
      </c>
      <c r="D930" s="221" t="str">
        <f>TRIM(LEFT(+RIGHT(A930,8),4))</f>
        <v>) •</v>
      </c>
    </row>
    <row r="931" spans="1:4" x14ac:dyDescent="0.2">
      <c r="A931" s="229" t="s">
        <v>3952</v>
      </c>
    </row>
    <row r="932" spans="1:4" hidden="1" x14ac:dyDescent="0.2">
      <c r="A932" s="221" t="s">
        <v>3951</v>
      </c>
      <c r="B932" s="229" t="str">
        <f>+LEFT(A932, 23)</f>
        <v xml:space="preserve">931. Intel Core M-5Y71 </v>
      </c>
      <c r="C932" s="221" t="s">
        <v>3441</v>
      </c>
      <c r="D932" s="221" t="str">
        <f>TRIM(LEFT(+RIGHT(A932,8),4))</f>
        <v>1 •</v>
      </c>
    </row>
    <row r="933" spans="1:4" hidden="1" x14ac:dyDescent="0.2">
      <c r="A933" s="221" t="s">
        <v>3950</v>
      </c>
      <c r="B933" s="229" t="str">
        <f>+LEFT(A933, 23)</f>
        <v>932. Intel Core i5-7300</v>
      </c>
      <c r="C933" s="221" t="s">
        <v>3441</v>
      </c>
      <c r="D933" s="221" t="str">
        <f>TRIM(LEFT(+RIGHT(A933,8),4))</f>
        <v>U •</v>
      </c>
    </row>
    <row r="934" spans="1:4" hidden="1" x14ac:dyDescent="0.2">
      <c r="A934" s="221" t="s">
        <v>3949</v>
      </c>
      <c r="B934" s="229" t="str">
        <f>+LEFT(A934, 23)</f>
        <v xml:space="preserve">933. AMD Athlon 300U • </v>
      </c>
      <c r="C934" s="221" t="s">
        <v>3441</v>
      </c>
      <c r="D934" s="221" t="str">
        <f>TRIM(LEFT(+RIGHT(A934,8),4))</f>
        <v>• 44</v>
      </c>
    </row>
    <row r="935" spans="1:4" x14ac:dyDescent="0.2">
      <c r="A935" s="229" t="s">
        <v>3948</v>
      </c>
    </row>
    <row r="936" spans="1:4" x14ac:dyDescent="0.2">
      <c r="A936" s="229" t="s">
        <v>3947</v>
      </c>
    </row>
    <row r="937" spans="1:4" hidden="1" x14ac:dyDescent="0.2">
      <c r="A937" s="221" t="s">
        <v>3946</v>
      </c>
      <c r="B937" s="229" t="str">
        <f t="shared" ref="B937:B950" si="23">+LEFT(A937, 23)</f>
        <v>937. AMD Athlon II X4 6</v>
      </c>
      <c r="C937" s="221" t="s">
        <v>3441</v>
      </c>
      <c r="D937" s="221" t="str">
        <f t="shared" ref="D937:D950" si="24">TRIM(LEFT(+RIGHT(A937,8),4))</f>
        <v>• 44</v>
      </c>
    </row>
    <row r="938" spans="1:4" hidden="1" x14ac:dyDescent="0.2">
      <c r="A938" s="221" t="s">
        <v>3945</v>
      </c>
      <c r="B938" s="229" t="str">
        <f t="shared" si="23"/>
        <v>937. Intel Core i3-4030</v>
      </c>
      <c r="C938" s="221" t="s">
        <v>3441</v>
      </c>
      <c r="D938" s="221" t="str">
        <f t="shared" si="24"/>
        <v>• 44</v>
      </c>
    </row>
    <row r="939" spans="1:4" hidden="1" x14ac:dyDescent="0.2">
      <c r="A939" s="221" t="s">
        <v>3944</v>
      </c>
      <c r="B939" s="229" t="str">
        <f t="shared" si="23"/>
        <v xml:space="preserve">938. AMD A10-7700K APU </v>
      </c>
      <c r="C939" s="221" t="s">
        <v>3441</v>
      </c>
      <c r="D939" s="221" t="str">
        <f t="shared" si="24"/>
        <v>• 44</v>
      </c>
    </row>
    <row r="940" spans="1:4" hidden="1" x14ac:dyDescent="0.2">
      <c r="A940" s="221" t="s">
        <v>3943</v>
      </c>
      <c r="B940" s="229" t="str">
        <f t="shared" si="23"/>
        <v>939. Intel Core i7-6600</v>
      </c>
      <c r="C940" s="221" t="s">
        <v>3441</v>
      </c>
      <c r="D940" s="221" t="str">
        <f t="shared" si="24"/>
        <v>• 44</v>
      </c>
    </row>
    <row r="941" spans="1:4" hidden="1" x14ac:dyDescent="0.2">
      <c r="A941" s="221" t="s">
        <v>3942</v>
      </c>
      <c r="B941" s="229" t="str">
        <f t="shared" si="23"/>
        <v>940. Intel Core m3-6Y30</v>
      </c>
      <c r="C941" s="221" t="s">
        <v>3441</v>
      </c>
      <c r="D941" s="221" t="str">
        <f t="shared" si="24"/>
        <v>• 44</v>
      </c>
    </row>
    <row r="942" spans="1:4" hidden="1" x14ac:dyDescent="0.2">
      <c r="A942" s="221" t="s">
        <v>3941</v>
      </c>
      <c r="B942" s="229" t="str">
        <f t="shared" si="23"/>
        <v>942. Intel Core i5-4210</v>
      </c>
      <c r="C942" s="221" t="s">
        <v>3441</v>
      </c>
      <c r="D942" s="221" t="str">
        <f t="shared" si="24"/>
        <v>• 44</v>
      </c>
    </row>
    <row r="943" spans="1:4" hidden="1" x14ac:dyDescent="0.2">
      <c r="A943" s="221" t="s">
        <v>3940</v>
      </c>
      <c r="B943" s="229" t="str">
        <f t="shared" si="23"/>
        <v>942. Intel Pentium 2127</v>
      </c>
      <c r="C943" s="221" t="s">
        <v>3441</v>
      </c>
      <c r="D943" s="221" t="str">
        <f t="shared" si="24"/>
        <v>• 44</v>
      </c>
    </row>
    <row r="944" spans="1:4" hidden="1" x14ac:dyDescent="0.2">
      <c r="A944" s="221" t="s">
        <v>3939</v>
      </c>
      <c r="B944" s="229" t="str">
        <f t="shared" si="23"/>
        <v>943. Intel Core i5-3339</v>
      </c>
      <c r="C944" s="221" t="s">
        <v>3441</v>
      </c>
      <c r="D944" s="221" t="str">
        <f t="shared" si="24"/>
        <v>• 44</v>
      </c>
    </row>
    <row r="945" spans="1:4" hidden="1" x14ac:dyDescent="0.2">
      <c r="A945" s="221" t="s">
        <v>3938</v>
      </c>
      <c r="B945" s="229" t="str">
        <f t="shared" si="23"/>
        <v xml:space="preserve">944. AMD Phenom 9750 • </v>
      </c>
      <c r="C945" s="221" t="s">
        <v>3441</v>
      </c>
      <c r="D945" s="221" t="str">
        <f t="shared" si="24"/>
        <v>• 44</v>
      </c>
    </row>
    <row r="946" spans="1:4" hidden="1" x14ac:dyDescent="0.2">
      <c r="A946" s="221" t="s">
        <v>3937</v>
      </c>
      <c r="B946" s="229" t="str">
        <f t="shared" si="23"/>
        <v>945. AMD Athlon 64 X2 D</v>
      </c>
      <c r="C946" s="221" t="s">
        <v>3441</v>
      </c>
      <c r="D946" s="221" t="str">
        <f t="shared" si="24"/>
        <v>• 44</v>
      </c>
    </row>
    <row r="947" spans="1:4" hidden="1" x14ac:dyDescent="0.2">
      <c r="A947" s="221" t="s">
        <v>3936</v>
      </c>
      <c r="B947" s="229" t="str">
        <f t="shared" si="23"/>
        <v>946. Intel Core M-5Y10c</v>
      </c>
      <c r="C947" s="221" t="s">
        <v>3441</v>
      </c>
      <c r="D947" s="221" t="str">
        <f t="shared" si="24"/>
        <v>• 44</v>
      </c>
    </row>
    <row r="948" spans="1:4" hidden="1" x14ac:dyDescent="0.2">
      <c r="A948" s="221" t="s">
        <v>3935</v>
      </c>
      <c r="B948" s="229" t="str">
        <f t="shared" si="23"/>
        <v xml:space="preserve">947. AMD FX-770K (2014 </v>
      </c>
      <c r="C948" s="221" t="s">
        <v>3441</v>
      </c>
      <c r="D948" s="221" t="str">
        <f t="shared" si="24"/>
        <v>• 44</v>
      </c>
    </row>
    <row r="949" spans="1:4" hidden="1" x14ac:dyDescent="0.2">
      <c r="A949" s="221" t="s">
        <v>3934</v>
      </c>
      <c r="B949" s="229" t="str">
        <f t="shared" si="23"/>
        <v xml:space="preserve">948. AMD A6-3650 APU • </v>
      </c>
      <c r="C949" s="221" t="s">
        <v>3441</v>
      </c>
      <c r="D949" s="221" t="str">
        <f t="shared" si="24"/>
        <v>• 44</v>
      </c>
    </row>
    <row r="950" spans="1:4" hidden="1" x14ac:dyDescent="0.2">
      <c r="A950" s="221" t="s">
        <v>3933</v>
      </c>
      <c r="B950" s="229" t="str">
        <f t="shared" si="23"/>
        <v>949. Intel Core i5-4300</v>
      </c>
      <c r="C950" s="221" t="s">
        <v>3441</v>
      </c>
      <c r="D950" s="221" t="str">
        <f t="shared" si="24"/>
        <v>• 44</v>
      </c>
    </row>
    <row r="951" spans="1:4" x14ac:dyDescent="0.2">
      <c r="A951" s="229" t="s">
        <v>3932</v>
      </c>
    </row>
    <row r="952" spans="1:4" hidden="1" x14ac:dyDescent="0.2">
      <c r="A952" s="221" t="s">
        <v>3931</v>
      </c>
      <c r="B952" s="229" t="str">
        <f t="shared" ref="B952:B957" si="25">+LEFT(A952, 23)</f>
        <v xml:space="preserve">951. AMD A4-6320 APU • </v>
      </c>
      <c r="C952" s="221" t="s">
        <v>3441</v>
      </c>
      <c r="D952" s="221" t="str">
        <f t="shared" ref="D952:D957" si="26">TRIM(LEFT(+RIGHT(A952,8),4))</f>
        <v>• 44</v>
      </c>
    </row>
    <row r="953" spans="1:4" hidden="1" x14ac:dyDescent="0.2">
      <c r="A953" s="221" t="s">
        <v>3930</v>
      </c>
      <c r="B953" s="229" t="str">
        <f t="shared" si="25"/>
        <v>952. Intel Celeron 1005</v>
      </c>
      <c r="C953" s="221" t="s">
        <v>3441</v>
      </c>
      <c r="D953" s="221" t="str">
        <f t="shared" si="26"/>
        <v>• 44</v>
      </c>
    </row>
    <row r="954" spans="1:4" hidden="1" x14ac:dyDescent="0.2">
      <c r="A954" s="221" t="s">
        <v>3929</v>
      </c>
      <c r="B954" s="229" t="str">
        <f t="shared" si="25"/>
        <v>953. Intel Pentium 3805</v>
      </c>
      <c r="C954" s="221" t="s">
        <v>3441</v>
      </c>
      <c r="D954" s="221" t="str">
        <f t="shared" si="26"/>
        <v>• 44</v>
      </c>
    </row>
    <row r="955" spans="1:4" hidden="1" x14ac:dyDescent="0.2">
      <c r="A955" s="221" t="s">
        <v>3928</v>
      </c>
      <c r="B955" s="229" t="str">
        <f t="shared" si="25"/>
        <v xml:space="preserve">954. AMD A10-9700E APU </v>
      </c>
      <c r="C955" s="221" t="s">
        <v>3441</v>
      </c>
      <c r="D955" s="221" t="str">
        <f t="shared" si="26"/>
        <v>• 44</v>
      </c>
    </row>
    <row r="956" spans="1:4" hidden="1" x14ac:dyDescent="0.2">
      <c r="A956" s="221" t="s">
        <v>3927</v>
      </c>
      <c r="B956" s="229" t="str">
        <f t="shared" si="25"/>
        <v>955. Intel Core i5-2537</v>
      </c>
      <c r="C956" s="221" t="s">
        <v>3441</v>
      </c>
      <c r="D956" s="221" t="str">
        <f t="shared" si="26"/>
        <v>M •</v>
      </c>
    </row>
    <row r="957" spans="1:4" hidden="1" x14ac:dyDescent="0.2">
      <c r="A957" s="221" t="s">
        <v>3926</v>
      </c>
      <c r="B957" s="229" t="str">
        <f t="shared" si="25"/>
        <v>956. AMD A12-9800 APU (</v>
      </c>
      <c r="C957" s="221" t="s">
        <v>3441</v>
      </c>
      <c r="D957" s="221" t="str">
        <f t="shared" si="26"/>
        <v>) •</v>
      </c>
    </row>
    <row r="958" spans="1:4" x14ac:dyDescent="0.2">
      <c r="A958" s="229" t="s">
        <v>3925</v>
      </c>
    </row>
    <row r="959" spans="1:4" hidden="1" x14ac:dyDescent="0.2">
      <c r="A959" s="221" t="s">
        <v>3924</v>
      </c>
      <c r="B959" s="229" t="str">
        <f>+LEFT(A959, 23)</f>
        <v>958. Intel Pentium B940</v>
      </c>
      <c r="C959" s="221" t="s">
        <v>3441</v>
      </c>
      <c r="D959" s="221" t="str">
        <f>TRIM(LEFT(+RIGHT(A959,8),4))</f>
        <v>0 •</v>
      </c>
    </row>
    <row r="960" spans="1:4" hidden="1" x14ac:dyDescent="0.2">
      <c r="A960" s="221" t="s">
        <v>3923</v>
      </c>
      <c r="B960" s="229" t="str">
        <f>+LEFT(A960, 23)</f>
        <v>959. Intel Core i3-1005</v>
      </c>
      <c r="C960" s="221" t="s">
        <v>3441</v>
      </c>
      <c r="D960" s="221" t="str">
        <f>TRIM(LEFT(+RIGHT(A960,8),4))</f>
        <v>• 43</v>
      </c>
    </row>
    <row r="961" spans="1:4" x14ac:dyDescent="0.2">
      <c r="A961" s="229" t="s">
        <v>3922</v>
      </c>
    </row>
    <row r="962" spans="1:4" x14ac:dyDescent="0.2">
      <c r="A962" s="229" t="s">
        <v>3921</v>
      </c>
    </row>
    <row r="963" spans="1:4" hidden="1" x14ac:dyDescent="0.2">
      <c r="A963" s="221" t="s">
        <v>3920</v>
      </c>
      <c r="B963" s="229" t="str">
        <f>+LEFT(A963, 23)</f>
        <v xml:space="preserve">963. Intel Core M-5Y51 </v>
      </c>
      <c r="C963" s="221" t="s">
        <v>3441</v>
      </c>
      <c r="D963" s="221" t="str">
        <f>TRIM(LEFT(+RIGHT(A963,8),4))</f>
        <v>• 43</v>
      </c>
    </row>
    <row r="964" spans="1:4" hidden="1" x14ac:dyDescent="0.2">
      <c r="A964" s="221" t="s">
        <v>3919</v>
      </c>
      <c r="B964" s="229" t="str">
        <f>+LEFT(A964, 23)</f>
        <v>963. AMD A8-7650K APU (</v>
      </c>
      <c r="C964" s="221" t="s">
        <v>3441</v>
      </c>
      <c r="D964" s="221" t="str">
        <f>TRIM(LEFT(+RIGHT(A964,8),4))</f>
        <v>• 43</v>
      </c>
    </row>
    <row r="965" spans="1:4" hidden="1" x14ac:dyDescent="0.2">
      <c r="A965" s="221" t="s">
        <v>3918</v>
      </c>
      <c r="B965" s="229" t="str">
        <f>+LEFT(A965, 23)</f>
        <v>964. Intel Pentium B960</v>
      </c>
      <c r="C965" s="221" t="s">
        <v>3441</v>
      </c>
      <c r="D965" s="221" t="str">
        <f>TRIM(LEFT(+RIGHT(A965,8),4))</f>
        <v>• 43</v>
      </c>
    </row>
    <row r="966" spans="1:4" hidden="1" x14ac:dyDescent="0.2">
      <c r="A966" s="221" t="s">
        <v>3917</v>
      </c>
      <c r="B966" s="229" t="str">
        <f>+LEFT(A966, 23)</f>
        <v>965. Intel Core i5-4300</v>
      </c>
      <c r="C966" s="221" t="s">
        <v>3441</v>
      </c>
      <c r="D966" s="221" t="str">
        <f>TRIM(LEFT(+RIGHT(A966,8),4))</f>
        <v>• 43</v>
      </c>
    </row>
    <row r="967" spans="1:4" hidden="1" x14ac:dyDescent="0.2">
      <c r="A967" s="221" t="s">
        <v>3916</v>
      </c>
      <c r="B967" s="229" t="str">
        <f>+LEFT(A967, 23)</f>
        <v xml:space="preserve">966. AMD A10-5757M APU </v>
      </c>
      <c r="C967" s="221" t="s">
        <v>3441</v>
      </c>
      <c r="D967" s="221" t="str">
        <f>TRIM(LEFT(+RIGHT(A967,8),4))</f>
        <v>• 43</v>
      </c>
    </row>
    <row r="968" spans="1:4" x14ac:dyDescent="0.2">
      <c r="A968" s="229" t="s">
        <v>3915</v>
      </c>
    </row>
    <row r="969" spans="1:4" hidden="1" x14ac:dyDescent="0.2">
      <c r="A969" s="221" t="s">
        <v>3914</v>
      </c>
      <c r="B969" s="229" t="str">
        <f>+LEFT(A969, 23)</f>
        <v>968. Intel Core i7-7Y75</v>
      </c>
      <c r="C969" s="221" t="s">
        <v>3441</v>
      </c>
      <c r="D969" s="221" t="str">
        <f>TRIM(LEFT(+RIGHT(A969,8),4))</f>
        <v>• 43</v>
      </c>
    </row>
    <row r="970" spans="1:4" hidden="1" x14ac:dyDescent="0.2">
      <c r="A970" s="221" t="s">
        <v>3913</v>
      </c>
      <c r="B970" s="229" t="str">
        <f>+LEFT(A970, 23)</f>
        <v>969. AMD Athlon II X4 6</v>
      </c>
      <c r="C970" s="221" t="s">
        <v>3441</v>
      </c>
      <c r="D970" s="221" t="str">
        <f>TRIM(LEFT(+RIGHT(A970,8),4))</f>
        <v>• 43</v>
      </c>
    </row>
    <row r="971" spans="1:4" x14ac:dyDescent="0.2">
      <c r="A971" s="229" t="s">
        <v>3912</v>
      </c>
    </row>
    <row r="972" spans="1:4" hidden="1" x14ac:dyDescent="0.2">
      <c r="A972" s="221" t="s">
        <v>3911</v>
      </c>
      <c r="B972" s="229" t="str">
        <f t="shared" ref="B972:B979" si="27">+LEFT(A972, 23)</f>
        <v>971. Intel Core m5-6Y57</v>
      </c>
      <c r="C972" s="221" t="s">
        <v>3441</v>
      </c>
      <c r="D972" s="221" t="str">
        <f t="shared" ref="D972:D979" si="28">TRIM(LEFT(+RIGHT(A972,8),4))</f>
        <v>• 43</v>
      </c>
    </row>
    <row r="973" spans="1:4" hidden="1" x14ac:dyDescent="0.2">
      <c r="A973" s="221" t="s">
        <v>3910</v>
      </c>
      <c r="B973" s="229" t="str">
        <f t="shared" si="27"/>
        <v>972. Intel Core i3-6100</v>
      </c>
      <c r="C973" s="221" t="s">
        <v>3441</v>
      </c>
      <c r="D973" s="221" t="str">
        <f t="shared" si="28"/>
        <v>• 43</v>
      </c>
    </row>
    <row r="974" spans="1:4" hidden="1" x14ac:dyDescent="0.2">
      <c r="A974" s="221" t="s">
        <v>3909</v>
      </c>
      <c r="B974" s="229" t="str">
        <f t="shared" si="27"/>
        <v xml:space="preserve">973. AMD A12-9730P APU </v>
      </c>
      <c r="C974" s="221" t="s">
        <v>3441</v>
      </c>
      <c r="D974" s="221" t="str">
        <f t="shared" si="28"/>
        <v>• 43</v>
      </c>
    </row>
    <row r="975" spans="1:4" hidden="1" x14ac:dyDescent="0.2">
      <c r="A975" s="221" t="s">
        <v>3908</v>
      </c>
      <c r="B975" s="229" t="str">
        <f t="shared" si="27"/>
        <v>974. Intel Core i3-7100</v>
      </c>
      <c r="C975" s="221" t="s">
        <v>3441</v>
      </c>
      <c r="D975" s="221" t="str">
        <f t="shared" si="28"/>
        <v>• 43</v>
      </c>
    </row>
    <row r="976" spans="1:4" hidden="1" x14ac:dyDescent="0.2">
      <c r="A976" s="221" t="s">
        <v>3907</v>
      </c>
      <c r="B976" s="229" t="str">
        <f t="shared" si="27"/>
        <v>975. Intel Pentium B950</v>
      </c>
      <c r="C976" s="221" t="s">
        <v>3441</v>
      </c>
      <c r="D976" s="221" t="str">
        <f t="shared" si="28"/>
        <v>• 43</v>
      </c>
    </row>
    <row r="977" spans="1:4" hidden="1" x14ac:dyDescent="0.2">
      <c r="A977" s="221" t="s">
        <v>3906</v>
      </c>
      <c r="B977" s="229" t="str">
        <f t="shared" si="27"/>
        <v>976. Intel Core m5-6Y54</v>
      </c>
      <c r="C977" s="221" t="s">
        <v>3441</v>
      </c>
      <c r="D977" s="221" t="str">
        <f t="shared" si="28"/>
        <v>• 43</v>
      </c>
    </row>
    <row r="978" spans="1:4" hidden="1" x14ac:dyDescent="0.2">
      <c r="A978" s="221" t="s">
        <v>3905</v>
      </c>
      <c r="B978" s="229" t="str">
        <f t="shared" si="27"/>
        <v>977. Intel Pentium 2117</v>
      </c>
      <c r="C978" s="221" t="s">
        <v>3441</v>
      </c>
      <c r="D978" s="221" t="str">
        <f t="shared" si="28"/>
        <v>• 43</v>
      </c>
    </row>
    <row r="979" spans="1:4" hidden="1" x14ac:dyDescent="0.2">
      <c r="A979" s="221" t="s">
        <v>3904</v>
      </c>
      <c r="B979" s="229" t="str">
        <f t="shared" si="27"/>
        <v>978. Intel Celeron 1037</v>
      </c>
      <c r="C979" s="221" t="s">
        <v>3441</v>
      </c>
      <c r="D979" s="221" t="str">
        <f t="shared" si="28"/>
        <v>• 43</v>
      </c>
    </row>
    <row r="980" spans="1:4" x14ac:dyDescent="0.2">
      <c r="A980" s="229" t="s">
        <v>3903</v>
      </c>
    </row>
    <row r="981" spans="1:4" hidden="1" x14ac:dyDescent="0.2">
      <c r="A981" s="221" t="s">
        <v>3902</v>
      </c>
      <c r="B981" s="229" t="str">
        <f>+LEFT(A981, 23)</f>
        <v xml:space="preserve">980. AMD A8-3800 APU • </v>
      </c>
      <c r="C981" s="221" t="s">
        <v>3441</v>
      </c>
      <c r="D981" s="221" t="str">
        <f>TRIM(LEFT(+RIGHT(A981,8),4))</f>
        <v>• 43</v>
      </c>
    </row>
    <row r="982" spans="1:4" x14ac:dyDescent="0.2">
      <c r="A982" s="229" t="s">
        <v>3901</v>
      </c>
    </row>
    <row r="983" spans="1:4" x14ac:dyDescent="0.2">
      <c r="A983" s="229" t="s">
        <v>3900</v>
      </c>
    </row>
    <row r="984" spans="1:4" hidden="1" x14ac:dyDescent="0.2">
      <c r="A984" s="221" t="s">
        <v>3899</v>
      </c>
      <c r="B984" s="229" t="str">
        <f>+LEFT(A984, 23)</f>
        <v>983. Intel Core i7 M 64</v>
      </c>
      <c r="C984" s="221" t="s">
        <v>3441</v>
      </c>
      <c r="D984" s="221" t="str">
        <f>TRIM(LEFT(+RIGHT(A984,8),4))</f>
        <v>0 •</v>
      </c>
    </row>
    <row r="985" spans="1:4" x14ac:dyDescent="0.2">
      <c r="A985" s="229" t="s">
        <v>3898</v>
      </c>
    </row>
    <row r="986" spans="1:4" x14ac:dyDescent="0.2">
      <c r="A986" s="229" t="s">
        <v>3897</v>
      </c>
    </row>
    <row r="987" spans="1:4" hidden="1" x14ac:dyDescent="0.2">
      <c r="A987" s="221" t="s">
        <v>3896</v>
      </c>
      <c r="B987" s="229" t="str">
        <f>+LEFT(A987, 23)</f>
        <v>986. Intel Core i3-3217</v>
      </c>
      <c r="C987" s="221" t="s">
        <v>3441</v>
      </c>
      <c r="D987" s="221" t="str">
        <f>TRIM(LEFT(+RIGHT(A987,8),4))</f>
        <v>U •</v>
      </c>
    </row>
    <row r="988" spans="1:4" hidden="1" x14ac:dyDescent="0.2">
      <c r="A988" s="221" t="s">
        <v>3895</v>
      </c>
      <c r="B988" s="229" t="str">
        <f>+LEFT(A988, 23)</f>
        <v>987. Intel Core i5-4202</v>
      </c>
      <c r="C988" s="221" t="s">
        <v>3441</v>
      </c>
      <c r="D988" s="221" t="str">
        <f>TRIM(LEFT(+RIGHT(A988,8),4))</f>
        <v>• 42</v>
      </c>
    </row>
    <row r="989" spans="1:4" x14ac:dyDescent="0.2">
      <c r="A989" s="229" t="s">
        <v>3894</v>
      </c>
    </row>
    <row r="990" spans="1:4" x14ac:dyDescent="0.2">
      <c r="A990" s="229" t="s">
        <v>3893</v>
      </c>
    </row>
    <row r="991" spans="1:4" hidden="1" x14ac:dyDescent="0.2">
      <c r="A991" s="221" t="s">
        <v>3892</v>
      </c>
      <c r="B991" s="229" t="str">
        <f>+LEFT(A991, 23)</f>
        <v>990. Intel Core m7-6Y75</v>
      </c>
      <c r="C991" s="221" t="s">
        <v>3441</v>
      </c>
      <c r="D991" s="221" t="str">
        <f>TRIM(LEFT(+RIGHT(A991,8),4))</f>
        <v>• 42</v>
      </c>
    </row>
    <row r="992" spans="1:4" hidden="1" x14ac:dyDescent="0.2">
      <c r="A992" s="221" t="s">
        <v>3891</v>
      </c>
      <c r="B992" s="229" t="str">
        <f>+LEFT(A992, 23)</f>
        <v xml:space="preserve">991. AMD Phenom 9550 • </v>
      </c>
      <c r="C992" s="221" t="s">
        <v>3441</v>
      </c>
      <c r="D992" s="221" t="str">
        <f>TRIM(LEFT(+RIGHT(A992,8),4))</f>
        <v>• 42</v>
      </c>
    </row>
    <row r="993" spans="1:4" hidden="1" x14ac:dyDescent="0.2">
      <c r="A993" s="221" t="s">
        <v>3890</v>
      </c>
      <c r="B993" s="229" t="str">
        <f>+LEFT(A993, 23)</f>
        <v>992. Intel Core i3-2375</v>
      </c>
      <c r="C993" s="221" t="s">
        <v>3441</v>
      </c>
      <c r="D993" s="221" t="str">
        <f>TRIM(LEFT(+RIGHT(A993,8),4))</f>
        <v>• 42</v>
      </c>
    </row>
    <row r="994" spans="1:4" x14ac:dyDescent="0.2">
      <c r="A994" s="229" t="s">
        <v>3889</v>
      </c>
    </row>
    <row r="995" spans="1:4" hidden="1" x14ac:dyDescent="0.2">
      <c r="A995" s="221" t="s">
        <v>3888</v>
      </c>
      <c r="B995" s="229" t="str">
        <f>+LEFT(A995, 23)</f>
        <v>995. Intel Core i3-4012</v>
      </c>
      <c r="C995" s="221" t="s">
        <v>3441</v>
      </c>
      <c r="D995" s="221" t="str">
        <f>TRIM(LEFT(+RIGHT(A995,8),4))</f>
        <v>• 42</v>
      </c>
    </row>
    <row r="996" spans="1:4" x14ac:dyDescent="0.2">
      <c r="A996" s="229" t="s">
        <v>3887</v>
      </c>
    </row>
    <row r="997" spans="1:4" x14ac:dyDescent="0.2">
      <c r="A997" s="229" t="s">
        <v>3886</v>
      </c>
    </row>
    <row r="998" spans="1:4" hidden="1" x14ac:dyDescent="0.2">
      <c r="A998" s="221" t="s">
        <v>3885</v>
      </c>
      <c r="B998" s="229" t="str">
        <f>+LEFT(A998, 23)</f>
        <v>997. Intel Celeron B830</v>
      </c>
      <c r="C998" s="221" t="s">
        <v>3441</v>
      </c>
      <c r="D998" s="221" t="str">
        <f>TRIM(LEFT(+RIGHT(A998,8),4))</f>
        <v>• 42</v>
      </c>
    </row>
    <row r="999" spans="1:4" hidden="1" x14ac:dyDescent="0.2">
      <c r="A999" s="221" t="s">
        <v>3884</v>
      </c>
      <c r="B999" s="229" t="str">
        <f>+LEFT(A999, 23)</f>
        <v xml:space="preserve">998. AMD A10-4600M APU </v>
      </c>
      <c r="C999" s="221" t="s">
        <v>3441</v>
      </c>
      <c r="D999" s="221" t="str">
        <f>TRIM(LEFT(+RIGHT(A999,8),4))</f>
        <v>• 42</v>
      </c>
    </row>
    <row r="1000" spans="1:4" hidden="1" x14ac:dyDescent="0.2">
      <c r="A1000" s="221" t="s">
        <v>3883</v>
      </c>
      <c r="B1000" s="229" t="str">
        <f>+LEFT(A1000, 23)</f>
        <v>999. AMD Athlon II X2 2</v>
      </c>
      <c r="C1000" s="221" t="s">
        <v>3441</v>
      </c>
      <c r="D1000" s="221" t="str">
        <f>TRIM(LEFT(+RIGHT(A1000,8),4))</f>
        <v>• 42</v>
      </c>
    </row>
    <row r="1001" spans="1:4" hidden="1" x14ac:dyDescent="0.2">
      <c r="A1001" s="221" t="s">
        <v>3882</v>
      </c>
      <c r="B1001" s="229" t="str">
        <f>+LEFT(A1001, 23)</f>
        <v>1000. Intel Celeron 100</v>
      </c>
      <c r="C1001" s="221" t="s">
        <v>3441</v>
      </c>
      <c r="D1001" s="221" t="str">
        <f>TRIM(LEFT(+RIGHT(A1001,8),4))</f>
        <v>• 42</v>
      </c>
    </row>
    <row r="1002" spans="1:4" x14ac:dyDescent="0.2">
      <c r="A1002" s="229" t="s">
        <v>3881</v>
      </c>
    </row>
    <row r="1003" spans="1:4" hidden="1" x14ac:dyDescent="0.2">
      <c r="A1003" s="221" t="s">
        <v>3880</v>
      </c>
      <c r="B1003" s="229" t="str">
        <f t="shared" ref="B1003:B1011" si="29">+LEFT(A1003, 23)</f>
        <v>1002. Intel Celeron B82</v>
      </c>
      <c r="C1003" s="221" t="s">
        <v>3441</v>
      </c>
      <c r="D1003" s="221" t="str">
        <f t="shared" ref="D1003:D1011" si="30">TRIM(LEFT(+RIGHT(A1003,8),4))</f>
        <v>• 42</v>
      </c>
    </row>
    <row r="1004" spans="1:4" hidden="1" x14ac:dyDescent="0.2">
      <c r="A1004" s="221" t="s">
        <v>3879</v>
      </c>
      <c r="B1004" s="229" t="str">
        <f t="shared" si="29"/>
        <v>1003. AMD A10-9630P APU</v>
      </c>
      <c r="C1004" s="221" t="s">
        <v>3441</v>
      </c>
      <c r="D1004" s="221" t="str">
        <f t="shared" si="30"/>
        <v>• 42</v>
      </c>
    </row>
    <row r="1005" spans="1:4" hidden="1" x14ac:dyDescent="0.2">
      <c r="A1005" s="221" t="s">
        <v>3878</v>
      </c>
      <c r="B1005" s="229" t="str">
        <f t="shared" si="29"/>
        <v>1004. Intel Core i3-236</v>
      </c>
      <c r="C1005" s="221" t="s">
        <v>3441</v>
      </c>
      <c r="D1005" s="221" t="str">
        <f t="shared" si="30"/>
        <v>• 42</v>
      </c>
    </row>
    <row r="1006" spans="1:4" hidden="1" x14ac:dyDescent="0.2">
      <c r="A1006" s="221" t="s">
        <v>3877</v>
      </c>
      <c r="B1006" s="229" t="str">
        <f t="shared" si="29"/>
        <v xml:space="preserve">1005. AMD Athlon II X3 </v>
      </c>
      <c r="C1006" s="221" t="s">
        <v>3441</v>
      </c>
      <c r="D1006" s="221" t="str">
        <f t="shared" si="30"/>
        <v>• 42</v>
      </c>
    </row>
    <row r="1007" spans="1:4" hidden="1" x14ac:dyDescent="0.2">
      <c r="A1007" s="221" t="s">
        <v>3876</v>
      </c>
      <c r="B1007" s="229" t="str">
        <f t="shared" si="29"/>
        <v>1006. Intel Core i7 M 6</v>
      </c>
      <c r="C1007" s="221" t="s">
        <v>3441</v>
      </c>
      <c r="D1007" s="221" t="str">
        <f t="shared" si="30"/>
        <v>• 42</v>
      </c>
    </row>
    <row r="1008" spans="1:4" hidden="1" x14ac:dyDescent="0.2">
      <c r="A1008" s="221" t="s">
        <v>3875</v>
      </c>
      <c r="B1008" s="229" t="str">
        <f t="shared" si="29"/>
        <v>1007. Intel Core i3 M 3</v>
      </c>
      <c r="C1008" s="221" t="s">
        <v>3441</v>
      </c>
      <c r="D1008" s="221" t="str">
        <f t="shared" si="30"/>
        <v>0 •</v>
      </c>
    </row>
    <row r="1009" spans="1:4" hidden="1" x14ac:dyDescent="0.2">
      <c r="A1009" s="221" t="s">
        <v>3874</v>
      </c>
      <c r="B1009" s="229" t="str">
        <f t="shared" si="29"/>
        <v>1008. AMD A8-7600 APU (</v>
      </c>
      <c r="C1009" s="221" t="s">
        <v>3441</v>
      </c>
      <c r="D1009" s="221" t="str">
        <f t="shared" si="30"/>
        <v>• 41</v>
      </c>
    </row>
    <row r="1010" spans="1:4" hidden="1" x14ac:dyDescent="0.2">
      <c r="A1010" s="221" t="s">
        <v>3873</v>
      </c>
      <c r="B1010" s="229" t="str">
        <f t="shared" si="29"/>
        <v xml:space="preserve">1009. AMD A10-9700 APU </v>
      </c>
      <c r="C1010" s="221" t="s">
        <v>3441</v>
      </c>
      <c r="D1010" s="221" t="str">
        <f t="shared" si="30"/>
        <v>• 41</v>
      </c>
    </row>
    <row r="1011" spans="1:4" hidden="1" x14ac:dyDescent="0.2">
      <c r="A1011" s="221" t="s">
        <v>3872</v>
      </c>
      <c r="B1011" s="229" t="str">
        <f t="shared" si="29"/>
        <v xml:space="preserve">1010. Intel Xeon E5405 </v>
      </c>
      <c r="C1011" s="221" t="s">
        <v>3441</v>
      </c>
      <c r="D1011" s="221" t="str">
        <f t="shared" si="30"/>
        <v>• 41</v>
      </c>
    </row>
    <row r="1012" spans="1:4" x14ac:dyDescent="0.2">
      <c r="A1012" s="229" t="s">
        <v>3871</v>
      </c>
    </row>
    <row r="1013" spans="1:4" hidden="1" x14ac:dyDescent="0.2">
      <c r="A1013" s="221" t="s">
        <v>3870</v>
      </c>
      <c r="B1013" s="229" t="str">
        <f>+LEFT(A1013, 23)</f>
        <v xml:space="preserve">1012. AMD Athlon II X2 </v>
      </c>
      <c r="C1013" s="221" t="s">
        <v>3441</v>
      </c>
      <c r="D1013" s="221" t="str">
        <f>TRIM(LEFT(+RIGHT(A1013,8),4))</f>
        <v>• 41</v>
      </c>
    </row>
    <row r="1014" spans="1:4" x14ac:dyDescent="0.2">
      <c r="A1014" s="229" t="s">
        <v>3869</v>
      </c>
    </row>
    <row r="1015" spans="1:4" hidden="1" x14ac:dyDescent="0.2">
      <c r="A1015" s="221" t="s">
        <v>3868</v>
      </c>
      <c r="B1015" s="229" t="str">
        <f>+LEFT(A1015, 23)</f>
        <v>1014. Intel Core i5-520</v>
      </c>
      <c r="C1015" s="221" t="s">
        <v>3441</v>
      </c>
      <c r="D1015" s="221" t="str">
        <f>TRIM(LEFT(+RIGHT(A1015,8),4))</f>
        <v>• 41</v>
      </c>
    </row>
    <row r="1016" spans="1:4" x14ac:dyDescent="0.2">
      <c r="A1016" s="229" t="s">
        <v>3867</v>
      </c>
    </row>
    <row r="1017" spans="1:4" hidden="1" x14ac:dyDescent="0.2">
      <c r="A1017" s="221" t="s">
        <v>3866</v>
      </c>
      <c r="B1017" s="229" t="str">
        <f>+LEFT(A1017, 23)</f>
        <v>1016. Intel Celeron B81</v>
      </c>
      <c r="C1017" s="221" t="s">
        <v>3441</v>
      </c>
      <c r="D1017" s="221" t="str">
        <f>TRIM(LEFT(+RIGHT(A1017,8),4))</f>
        <v>• 41</v>
      </c>
    </row>
    <row r="1018" spans="1:4" x14ac:dyDescent="0.2">
      <c r="A1018" s="229" t="s">
        <v>3865</v>
      </c>
    </row>
    <row r="1019" spans="1:4" hidden="1" x14ac:dyDescent="0.2">
      <c r="A1019" s="221" t="s">
        <v>3864</v>
      </c>
      <c r="B1019" s="229" t="str">
        <f>+LEFT(A1019, 23)</f>
        <v>1018. Intel Core i5-530</v>
      </c>
      <c r="C1019" s="221" t="s">
        <v>3441</v>
      </c>
      <c r="D1019" s="221" t="str">
        <f>TRIM(LEFT(+RIGHT(A1019,8),4))</f>
        <v>• 41</v>
      </c>
    </row>
    <row r="1020" spans="1:4" hidden="1" x14ac:dyDescent="0.2">
      <c r="A1020" s="221" t="s">
        <v>3863</v>
      </c>
      <c r="B1020" s="229" t="str">
        <f>+LEFT(A1020, 23)</f>
        <v xml:space="preserve">1019. AMD Athlon II X2 </v>
      </c>
      <c r="C1020" s="221" t="s">
        <v>3441</v>
      </c>
      <c r="D1020" s="221" t="str">
        <f>TRIM(LEFT(+RIGHT(A1020,8),4))</f>
        <v>• 41</v>
      </c>
    </row>
    <row r="1021" spans="1:4" x14ac:dyDescent="0.2">
      <c r="A1021" s="229" t="s">
        <v>3862</v>
      </c>
    </row>
    <row r="1022" spans="1:4" hidden="1" x14ac:dyDescent="0.2">
      <c r="A1022" s="221" t="s">
        <v>3861</v>
      </c>
      <c r="B1022" s="229" t="str">
        <f>+LEFT(A1022, 23)</f>
        <v>1021. Intel Celeron 887</v>
      </c>
      <c r="C1022" s="221" t="s">
        <v>3441</v>
      </c>
      <c r="D1022" s="221" t="str">
        <f>TRIM(LEFT(+RIGHT(A1022,8),4))</f>
        <v>• 41</v>
      </c>
    </row>
    <row r="1023" spans="1:4" hidden="1" x14ac:dyDescent="0.2">
      <c r="A1023" s="221" t="s">
        <v>3860</v>
      </c>
      <c r="B1023" s="229" t="str">
        <f>+LEFT(A1023, 23)</f>
        <v>1022. AMD A10-5750M APU</v>
      </c>
      <c r="C1023" s="221" t="s">
        <v>3441</v>
      </c>
      <c r="D1023" s="221" t="str">
        <f>TRIM(LEFT(+RIGHT(A1023,8),4))</f>
        <v>• 41</v>
      </c>
    </row>
    <row r="1024" spans="1:4" x14ac:dyDescent="0.2">
      <c r="A1024" s="229" t="s">
        <v>3859</v>
      </c>
    </row>
    <row r="1025" spans="1:4" hidden="1" x14ac:dyDescent="0.2">
      <c r="A1025" s="221" t="s">
        <v>3858</v>
      </c>
      <c r="B1025" s="229" t="str">
        <f>+LEFT(A1025, 23)</f>
        <v>1024. Intel Core i5-421</v>
      </c>
      <c r="C1025" s="221" t="s">
        <v>3441</v>
      </c>
      <c r="D1025" s="221" t="str">
        <f>TRIM(LEFT(+RIGHT(A1025,8),4))</f>
        <v>• 41</v>
      </c>
    </row>
    <row r="1026" spans="1:4" x14ac:dyDescent="0.2">
      <c r="A1026" s="229" t="s">
        <v>3857</v>
      </c>
    </row>
    <row r="1027" spans="1:4" hidden="1" x14ac:dyDescent="0.2">
      <c r="A1027" s="221" t="s">
        <v>3856</v>
      </c>
      <c r="B1027" s="229" t="str">
        <f t="shared" ref="B1027:B1035" si="31">+LEFT(A1027, 23)</f>
        <v>1026. Intel Core i5-620</v>
      </c>
      <c r="C1027" s="221" t="s">
        <v>3441</v>
      </c>
      <c r="D1027" s="221" t="str">
        <f t="shared" ref="D1027:D1035" si="32">TRIM(LEFT(+RIGHT(A1027,8),4))</f>
        <v>• 41</v>
      </c>
    </row>
    <row r="1028" spans="1:4" hidden="1" x14ac:dyDescent="0.2">
      <c r="A1028" s="221" t="s">
        <v>3855</v>
      </c>
      <c r="B1028" s="229" t="str">
        <f t="shared" si="31"/>
        <v>1027. Intel Core2 Duo E</v>
      </c>
      <c r="C1028" s="221" t="s">
        <v>3441</v>
      </c>
      <c r="D1028" s="221" t="str">
        <f t="shared" si="32"/>
        <v>• 41</v>
      </c>
    </row>
    <row r="1029" spans="1:4" hidden="1" x14ac:dyDescent="0.2">
      <c r="A1029" s="221" t="s">
        <v>3854</v>
      </c>
      <c r="B1029" s="229" t="str">
        <f t="shared" si="31"/>
        <v>1028. Intel Core i3-236</v>
      </c>
      <c r="C1029" s="221" t="s">
        <v>3441</v>
      </c>
      <c r="D1029" s="221" t="str">
        <f t="shared" si="32"/>
        <v>• 41</v>
      </c>
    </row>
    <row r="1030" spans="1:4" hidden="1" x14ac:dyDescent="0.2">
      <c r="A1030" s="221" t="s">
        <v>3853</v>
      </c>
      <c r="B1030" s="229" t="str">
        <f t="shared" si="31"/>
        <v>1029. AMD Athlon X2 240</v>
      </c>
      <c r="C1030" s="221" t="s">
        <v>3441</v>
      </c>
      <c r="D1030" s="221" t="str">
        <f t="shared" si="32"/>
        <v>• 41</v>
      </c>
    </row>
    <row r="1031" spans="1:4" hidden="1" x14ac:dyDescent="0.2">
      <c r="A1031" s="221" t="s">
        <v>3852</v>
      </c>
      <c r="B1031" s="229" t="str">
        <f t="shared" si="31"/>
        <v>1030. Intel Celeron 101</v>
      </c>
      <c r="C1031" s="221" t="s">
        <v>3441</v>
      </c>
      <c r="D1031" s="221" t="str">
        <f t="shared" si="32"/>
        <v>• 41</v>
      </c>
    </row>
    <row r="1032" spans="1:4" hidden="1" x14ac:dyDescent="0.2">
      <c r="A1032" s="221" t="s">
        <v>3851</v>
      </c>
      <c r="B1032" s="229" t="str">
        <f t="shared" si="31"/>
        <v>1031. Intel Core i5 M 4</v>
      </c>
      <c r="C1032" s="221" t="s">
        <v>3441</v>
      </c>
      <c r="D1032" s="221" t="str">
        <f t="shared" si="32"/>
        <v>• 41</v>
      </c>
    </row>
    <row r="1033" spans="1:4" hidden="1" x14ac:dyDescent="0.2">
      <c r="A1033" s="221" t="s">
        <v>3850</v>
      </c>
      <c r="B1033" s="229" t="str">
        <f t="shared" si="31"/>
        <v>1032. AMD Phenom X3 865</v>
      </c>
      <c r="C1033" s="221" t="s">
        <v>3441</v>
      </c>
      <c r="D1033" s="221" t="str">
        <f t="shared" si="32"/>
        <v>0 •</v>
      </c>
    </row>
    <row r="1034" spans="1:4" hidden="1" x14ac:dyDescent="0.2">
      <c r="A1034" s="221" t="s">
        <v>3849</v>
      </c>
      <c r="B1034" s="229" t="str">
        <f t="shared" si="31"/>
        <v>1033. AMD A8-3530MX APU</v>
      </c>
      <c r="C1034" s="221" t="s">
        <v>3441</v>
      </c>
      <c r="D1034" s="221" t="str">
        <f t="shared" si="32"/>
        <v>• 40</v>
      </c>
    </row>
    <row r="1035" spans="1:4" hidden="1" x14ac:dyDescent="0.2">
      <c r="A1035" s="221" t="s">
        <v>3848</v>
      </c>
      <c r="B1035" s="229" t="str">
        <f t="shared" si="31"/>
        <v>1034. Intel Core i5 M 5</v>
      </c>
      <c r="C1035" s="221" t="s">
        <v>3441</v>
      </c>
      <c r="D1035" s="221" t="str">
        <f t="shared" si="32"/>
        <v>• 40</v>
      </c>
    </row>
    <row r="1036" spans="1:4" x14ac:dyDescent="0.2">
      <c r="A1036" s="229" t="s">
        <v>3847</v>
      </c>
    </row>
    <row r="1037" spans="1:4" hidden="1" x14ac:dyDescent="0.2">
      <c r="A1037" s="221" t="s">
        <v>3846</v>
      </c>
      <c r="B1037" s="229" t="str">
        <f t="shared" ref="B1037:B1043" si="33">+LEFT(A1037, 23)</f>
        <v xml:space="preserve">1036. Intel Xeon E5345 </v>
      </c>
      <c r="C1037" s="221" t="s">
        <v>3441</v>
      </c>
      <c r="D1037" s="221" t="str">
        <f t="shared" ref="D1037:D1043" si="34">TRIM(LEFT(+RIGHT(A1037,8),4))</f>
        <v>• 40</v>
      </c>
    </row>
    <row r="1038" spans="1:4" hidden="1" x14ac:dyDescent="0.2">
      <c r="A1038" s="221" t="s">
        <v>3845</v>
      </c>
      <c r="B1038" s="229" t="str">
        <f t="shared" si="33"/>
        <v>1037. AMD Phenom II N95</v>
      </c>
      <c r="C1038" s="221" t="s">
        <v>3441</v>
      </c>
      <c r="D1038" s="221" t="str">
        <f t="shared" si="34"/>
        <v>• 40</v>
      </c>
    </row>
    <row r="1039" spans="1:4" hidden="1" x14ac:dyDescent="0.2">
      <c r="A1039" s="221" t="s">
        <v>3844</v>
      </c>
      <c r="B1039" s="229" t="str">
        <f t="shared" si="33"/>
        <v xml:space="preserve">1038. AMD A10-7800 APU </v>
      </c>
      <c r="C1039" s="221" t="s">
        <v>3441</v>
      </c>
      <c r="D1039" s="221" t="str">
        <f t="shared" si="34"/>
        <v>• 40</v>
      </c>
    </row>
    <row r="1040" spans="1:4" hidden="1" x14ac:dyDescent="0.2">
      <c r="A1040" s="221" t="s">
        <v>3843</v>
      </c>
      <c r="B1040" s="229" t="str">
        <f t="shared" si="33"/>
        <v>1039. AMD Ryzen 3 3200U</v>
      </c>
      <c r="C1040" s="221" t="s">
        <v>3441</v>
      </c>
      <c r="D1040" s="221" t="str">
        <f t="shared" si="34"/>
        <v>• 40</v>
      </c>
    </row>
    <row r="1041" spans="1:4" hidden="1" x14ac:dyDescent="0.2">
      <c r="A1041" s="221" t="s">
        <v>3842</v>
      </c>
      <c r="B1041" s="229" t="str">
        <f t="shared" si="33"/>
        <v>1040. Intel Pentium E68</v>
      </c>
      <c r="C1041" s="221" t="s">
        <v>3441</v>
      </c>
      <c r="D1041" s="221" t="str">
        <f t="shared" si="34"/>
        <v>• 40</v>
      </c>
    </row>
    <row r="1042" spans="1:4" hidden="1" x14ac:dyDescent="0.2">
      <c r="A1042" s="221" t="s">
        <v>3841</v>
      </c>
      <c r="B1042" s="229" t="str">
        <f t="shared" si="33"/>
        <v>1041. AMD A12-9800E APU</v>
      </c>
      <c r="C1042" s="221" t="s">
        <v>3441</v>
      </c>
      <c r="D1042" s="221" t="str">
        <f t="shared" si="34"/>
        <v>• 40</v>
      </c>
    </row>
    <row r="1043" spans="1:4" hidden="1" x14ac:dyDescent="0.2">
      <c r="A1043" s="221" t="s">
        <v>3840</v>
      </c>
      <c r="B1043" s="229" t="str">
        <f t="shared" si="33"/>
        <v xml:space="preserve">1042. AMD Athlon 64 X2 </v>
      </c>
      <c r="C1043" s="221" t="s">
        <v>3441</v>
      </c>
      <c r="D1043" s="221" t="str">
        <f t="shared" si="34"/>
        <v>• 40</v>
      </c>
    </row>
    <row r="1044" spans="1:4" x14ac:dyDescent="0.2">
      <c r="A1044" s="229" t="s">
        <v>3839</v>
      </c>
    </row>
    <row r="1045" spans="1:4" x14ac:dyDescent="0.2">
      <c r="A1045" s="229" t="s">
        <v>3838</v>
      </c>
    </row>
    <row r="1046" spans="1:4" hidden="1" x14ac:dyDescent="0.2">
      <c r="A1046" s="221" t="s">
        <v>3837</v>
      </c>
      <c r="B1046" s="229" t="str">
        <f t="shared" ref="B1046:B1056" si="35">+LEFT(A1046, 23)</f>
        <v>1045. Intel Core i7 L 6</v>
      </c>
      <c r="C1046" s="221" t="s">
        <v>3441</v>
      </c>
      <c r="D1046" s="221" t="str">
        <f t="shared" ref="D1046:D1056" si="36">TRIM(LEFT(+RIGHT(A1046,8),4))</f>
        <v>• 40</v>
      </c>
    </row>
    <row r="1047" spans="1:4" hidden="1" x14ac:dyDescent="0.2">
      <c r="A1047" s="221" t="s">
        <v>3836</v>
      </c>
      <c r="B1047" s="229" t="str">
        <f t="shared" si="35"/>
        <v xml:space="preserve">1046. AMD Athlon II X2 </v>
      </c>
      <c r="C1047" s="221" t="s">
        <v>3441</v>
      </c>
      <c r="D1047" s="221" t="str">
        <f t="shared" si="36"/>
        <v>• 40</v>
      </c>
    </row>
    <row r="1048" spans="1:4" hidden="1" x14ac:dyDescent="0.2">
      <c r="A1048" s="221" t="s">
        <v>3835</v>
      </c>
      <c r="B1048" s="229" t="str">
        <f t="shared" si="35"/>
        <v>1047. Intel Celeron 877</v>
      </c>
      <c r="C1048" s="221" t="s">
        <v>3441</v>
      </c>
      <c r="D1048" s="221" t="str">
        <f t="shared" si="36"/>
        <v>• 40</v>
      </c>
    </row>
    <row r="1049" spans="1:4" hidden="1" x14ac:dyDescent="0.2">
      <c r="A1049" s="221" t="s">
        <v>3834</v>
      </c>
      <c r="B1049" s="229" t="str">
        <f t="shared" si="35"/>
        <v>1048. AMD Athlon 7850 •</v>
      </c>
      <c r="C1049" s="221" t="s">
        <v>3441</v>
      </c>
      <c r="D1049" s="221" t="str">
        <f t="shared" si="36"/>
        <v>• 40</v>
      </c>
    </row>
    <row r="1050" spans="1:4" hidden="1" x14ac:dyDescent="0.2">
      <c r="A1050" s="221" t="s">
        <v>3833</v>
      </c>
      <c r="B1050" s="229" t="str">
        <f t="shared" si="35"/>
        <v>1049. AMD A6-3620 APU •</v>
      </c>
      <c r="C1050" s="221" t="s">
        <v>3441</v>
      </c>
      <c r="D1050" s="221" t="str">
        <f t="shared" si="36"/>
        <v>• 40</v>
      </c>
    </row>
    <row r="1051" spans="1:4" hidden="1" x14ac:dyDescent="0.2">
      <c r="A1051" s="221" t="s">
        <v>3832</v>
      </c>
      <c r="B1051" s="229" t="str">
        <f t="shared" si="35"/>
        <v>1050. Intel Core i3-702</v>
      </c>
      <c r="C1051" s="221" t="s">
        <v>3441</v>
      </c>
      <c r="D1051" s="221" t="str">
        <f t="shared" si="36"/>
        <v>• 40</v>
      </c>
    </row>
    <row r="1052" spans="1:4" hidden="1" x14ac:dyDescent="0.2">
      <c r="A1052" s="221" t="s">
        <v>3831</v>
      </c>
      <c r="B1052" s="229" t="str">
        <f t="shared" si="35"/>
        <v xml:space="preserve">1051. AMD Phenom 9150e </v>
      </c>
      <c r="C1052" s="221" t="s">
        <v>3441</v>
      </c>
      <c r="D1052" s="221" t="str">
        <f t="shared" si="36"/>
        <v>• 40</v>
      </c>
    </row>
    <row r="1053" spans="1:4" hidden="1" x14ac:dyDescent="0.2">
      <c r="A1053" s="221" t="s">
        <v>3830</v>
      </c>
      <c r="B1053" s="229" t="str">
        <f t="shared" si="35"/>
        <v>1052. Intel Core i5-630</v>
      </c>
      <c r="C1053" s="221" t="s">
        <v>3441</v>
      </c>
      <c r="D1053" s="221" t="str">
        <f t="shared" si="36"/>
        <v>• 40</v>
      </c>
    </row>
    <row r="1054" spans="1:4" hidden="1" x14ac:dyDescent="0.2">
      <c r="A1054" s="221" t="s">
        <v>3829</v>
      </c>
      <c r="B1054" s="229" t="str">
        <f t="shared" si="35"/>
        <v>1053. Intel Celeron B80</v>
      </c>
      <c r="C1054" s="221" t="s">
        <v>3441</v>
      </c>
      <c r="D1054" s="221" t="str">
        <f t="shared" si="36"/>
        <v>• 40</v>
      </c>
    </row>
    <row r="1055" spans="1:4" hidden="1" x14ac:dyDescent="0.2">
      <c r="A1055" s="221" t="s">
        <v>3828</v>
      </c>
      <c r="B1055" s="229" t="str">
        <f t="shared" si="35"/>
        <v>1054. AMD A8-3510MX APU</v>
      </c>
      <c r="C1055" s="221" t="s">
        <v>3441</v>
      </c>
      <c r="D1055" s="221" t="str">
        <f t="shared" si="36"/>
        <v>• 40</v>
      </c>
    </row>
    <row r="1056" spans="1:4" hidden="1" x14ac:dyDescent="0.2">
      <c r="A1056" s="221" t="s">
        <v>3827</v>
      </c>
      <c r="B1056" s="229" t="str">
        <f t="shared" si="35"/>
        <v xml:space="preserve">1055. AMD Athlon II X2 </v>
      </c>
      <c r="C1056" s="221" t="s">
        <v>3441</v>
      </c>
      <c r="D1056" s="221" t="str">
        <f t="shared" si="36"/>
        <v>• 40</v>
      </c>
    </row>
    <row r="1057" spans="1:4" x14ac:dyDescent="0.2">
      <c r="A1057" s="229" t="s">
        <v>3826</v>
      </c>
    </row>
    <row r="1058" spans="1:4" hidden="1" x14ac:dyDescent="0.2">
      <c r="A1058" s="221" t="s">
        <v>3825</v>
      </c>
      <c r="B1058" s="229" t="str">
        <f>+LEFT(A1058, 23)</f>
        <v>1057. Intel Core2 Duo P</v>
      </c>
      <c r="C1058" s="221" t="s">
        <v>3441</v>
      </c>
      <c r="D1058" s="221" t="str">
        <f>TRIM(LEFT(+RIGHT(A1058,8),4))</f>
        <v>• 40</v>
      </c>
    </row>
    <row r="1059" spans="1:4" x14ac:dyDescent="0.2">
      <c r="A1059" s="229" t="s">
        <v>3824</v>
      </c>
    </row>
    <row r="1060" spans="1:4" x14ac:dyDescent="0.2">
      <c r="A1060" s="229" t="s">
        <v>3823</v>
      </c>
    </row>
    <row r="1061" spans="1:4" hidden="1" x14ac:dyDescent="0.2">
      <c r="A1061" s="221" t="s">
        <v>3822</v>
      </c>
      <c r="B1061" s="229" t="str">
        <f>+LEFT(A1061, 23)</f>
        <v>1060. Intel Celeron 320</v>
      </c>
      <c r="C1061" s="221" t="s">
        <v>3441</v>
      </c>
      <c r="D1061" s="221" t="str">
        <f>TRIM(LEFT(+RIGHT(A1061,8),4))</f>
        <v>• 40</v>
      </c>
    </row>
    <row r="1062" spans="1:4" x14ac:dyDescent="0.2">
      <c r="A1062" s="229" t="s">
        <v>3821</v>
      </c>
    </row>
    <row r="1063" spans="1:4" x14ac:dyDescent="0.2">
      <c r="A1063" s="229" t="s">
        <v>3820</v>
      </c>
    </row>
    <row r="1064" spans="1:4" hidden="1" x14ac:dyDescent="0.2">
      <c r="A1064" s="221" t="s">
        <v>3819</v>
      </c>
      <c r="B1064" s="229" t="str">
        <f>+LEFT(A1064, 23)</f>
        <v xml:space="preserve">1063. AMD Athlon II X2 </v>
      </c>
      <c r="C1064" s="221" t="s">
        <v>3441</v>
      </c>
      <c r="D1064" s="221" t="str">
        <f>TRIM(LEFT(+RIGHT(A1064,8),4))</f>
        <v>• 40</v>
      </c>
    </row>
    <row r="1065" spans="1:4" hidden="1" x14ac:dyDescent="0.2">
      <c r="A1065" s="221" t="s">
        <v>3818</v>
      </c>
      <c r="B1065" s="229" t="str">
        <f>+LEFT(A1065, 23)</f>
        <v>1064. Intel Core i5 M 4</v>
      </c>
      <c r="C1065" s="221" t="s">
        <v>3441</v>
      </c>
      <c r="D1065" s="221" t="str">
        <f>TRIM(LEFT(+RIGHT(A1065,8),4))</f>
        <v>0 •</v>
      </c>
    </row>
    <row r="1066" spans="1:4" x14ac:dyDescent="0.2">
      <c r="A1066" s="229" t="s">
        <v>3817</v>
      </c>
    </row>
    <row r="1067" spans="1:4" hidden="1" x14ac:dyDescent="0.2">
      <c r="A1067" s="221" t="s">
        <v>3816</v>
      </c>
      <c r="B1067" s="229" t="str">
        <f>+LEFT(A1067, 23)</f>
        <v>1066. Intel Pentium 987</v>
      </c>
      <c r="C1067" s="221" t="s">
        <v>3441</v>
      </c>
      <c r="D1067" s="221" t="str">
        <f>TRIM(LEFT(+RIGHT(A1067,8),4))</f>
        <v>• 39</v>
      </c>
    </row>
    <row r="1068" spans="1:4" x14ac:dyDescent="0.2">
      <c r="A1068" s="229" t="s">
        <v>3815</v>
      </c>
    </row>
    <row r="1069" spans="1:4" hidden="1" x14ac:dyDescent="0.2">
      <c r="A1069" s="221" t="s">
        <v>3814</v>
      </c>
      <c r="B1069" s="229" t="str">
        <f>+LEFT(A1069, 23)</f>
        <v>1068. AMD A8-9600 APU (</v>
      </c>
      <c r="C1069" s="221" t="s">
        <v>3441</v>
      </c>
      <c r="D1069" s="221" t="str">
        <f>TRIM(LEFT(+RIGHT(A1069,8),4))</f>
        <v>• 39</v>
      </c>
    </row>
    <row r="1070" spans="1:4" x14ac:dyDescent="0.2">
      <c r="A1070" s="229" t="s">
        <v>3813</v>
      </c>
    </row>
    <row r="1071" spans="1:4" hidden="1" x14ac:dyDescent="0.2">
      <c r="A1071" s="221" t="s">
        <v>3812</v>
      </c>
      <c r="B1071" s="229" t="str">
        <f>+LEFT(A1071, 23)</f>
        <v xml:space="preserve">1070. AMD FX-9830P APU </v>
      </c>
      <c r="C1071" s="221" t="s">
        <v>3441</v>
      </c>
      <c r="D1071" s="221" t="str">
        <f>TRIM(LEFT(+RIGHT(A1071,8),4))</f>
        <v>• 39</v>
      </c>
    </row>
    <row r="1072" spans="1:4" x14ac:dyDescent="0.2">
      <c r="A1072" s="229" t="s">
        <v>3811</v>
      </c>
    </row>
    <row r="1073" spans="1:4" hidden="1" x14ac:dyDescent="0.2">
      <c r="A1073" s="221" t="s">
        <v>3810</v>
      </c>
      <c r="B1073" s="229" t="str">
        <f>+LEFT(A1073, 23)</f>
        <v>1072. Intel Core i3-235</v>
      </c>
      <c r="C1073" s="221" t="s">
        <v>3441</v>
      </c>
      <c r="D1073" s="221" t="str">
        <f>TRIM(LEFT(+RIGHT(A1073,8),4))</f>
        <v>• 39</v>
      </c>
    </row>
    <row r="1074" spans="1:4" hidden="1" x14ac:dyDescent="0.2">
      <c r="A1074" s="221" t="s">
        <v>3809</v>
      </c>
      <c r="B1074" s="229" t="str">
        <f>+LEFT(A1074, 23)</f>
        <v>1073. AMD Phenom II N85</v>
      </c>
      <c r="C1074" s="221" t="s">
        <v>3441</v>
      </c>
      <c r="D1074" s="221" t="str">
        <f>TRIM(LEFT(+RIGHT(A1074,8),4))</f>
        <v>• 39</v>
      </c>
    </row>
    <row r="1075" spans="1:4" hidden="1" x14ac:dyDescent="0.2">
      <c r="A1075" s="221" t="s">
        <v>3808</v>
      </c>
      <c r="B1075" s="229" t="str">
        <f>+LEFT(A1075, 23)</f>
        <v>1074. AMD Phenom II N93</v>
      </c>
      <c r="C1075" s="221" t="s">
        <v>3441</v>
      </c>
      <c r="D1075" s="221" t="str">
        <f>TRIM(LEFT(+RIGHT(A1075,8),4))</f>
        <v>• 39</v>
      </c>
    </row>
    <row r="1076" spans="1:4" x14ac:dyDescent="0.2">
      <c r="A1076" s="229" t="s">
        <v>3807</v>
      </c>
    </row>
    <row r="1077" spans="1:4" x14ac:dyDescent="0.2">
      <c r="A1077" s="229" t="s">
        <v>3806</v>
      </c>
    </row>
    <row r="1078" spans="1:4" x14ac:dyDescent="0.2">
      <c r="A1078" s="229" t="s">
        <v>3805</v>
      </c>
    </row>
    <row r="1079" spans="1:4" x14ac:dyDescent="0.2">
      <c r="A1079" s="229" t="s">
        <v>3804</v>
      </c>
    </row>
    <row r="1080" spans="1:4" hidden="1" x14ac:dyDescent="0.2">
      <c r="A1080" s="221" t="s">
        <v>3803</v>
      </c>
      <c r="B1080" s="229" t="str">
        <f>+LEFT(A1080, 23)</f>
        <v xml:space="preserve">1079. Intel Xeon E5335 </v>
      </c>
      <c r="C1080" s="221" t="s">
        <v>3441</v>
      </c>
      <c r="D1080" s="221" t="str">
        <f>TRIM(LEFT(+RIGHT(A1080,8),4))</f>
        <v>• 39</v>
      </c>
    </row>
    <row r="1081" spans="1:4" hidden="1" x14ac:dyDescent="0.2">
      <c r="A1081" s="221" t="s">
        <v>3802</v>
      </c>
      <c r="B1081" s="229" t="str">
        <f>+LEFT(A1081, 23)</f>
        <v>1080. Intel Pentium Sil</v>
      </c>
      <c r="C1081" s="221" t="s">
        <v>3441</v>
      </c>
      <c r="D1081" s="221" t="str">
        <f>TRIM(LEFT(+RIGHT(A1081,8),4))</f>
        <v>• 39</v>
      </c>
    </row>
    <row r="1082" spans="1:4" x14ac:dyDescent="0.2">
      <c r="A1082" s="229" t="s">
        <v>3801</v>
      </c>
    </row>
    <row r="1083" spans="1:4" hidden="1" x14ac:dyDescent="0.2">
      <c r="A1083" s="221" t="s">
        <v>3800</v>
      </c>
      <c r="B1083" s="229" t="str">
        <f>+LEFT(A1083, 23)</f>
        <v>1082. Intel Celeron 100</v>
      </c>
      <c r="C1083" s="221" t="s">
        <v>3441</v>
      </c>
      <c r="D1083" s="221" t="str">
        <f>TRIM(LEFT(+RIGHT(A1083,8),4))</f>
        <v>• 39</v>
      </c>
    </row>
    <row r="1084" spans="1:4" hidden="1" x14ac:dyDescent="0.2">
      <c r="A1084" s="221" t="s">
        <v>3799</v>
      </c>
      <c r="B1084" s="229" t="str">
        <f>+LEFT(A1084, 23)</f>
        <v>1083. Intel Core i5 M 4</v>
      </c>
      <c r="C1084" s="221" t="s">
        <v>3441</v>
      </c>
      <c r="D1084" s="221" t="str">
        <f>TRIM(LEFT(+RIGHT(A1084,8),4))</f>
        <v>• 39</v>
      </c>
    </row>
    <row r="1085" spans="1:4" hidden="1" x14ac:dyDescent="0.2">
      <c r="A1085" s="221" t="s">
        <v>3798</v>
      </c>
      <c r="B1085" s="229" t="str">
        <f>+LEFT(A1085, 23)</f>
        <v>1084. AMD Phenom X3 845</v>
      </c>
      <c r="C1085" s="221" t="s">
        <v>3441</v>
      </c>
      <c r="D1085" s="221" t="str">
        <f>TRIM(LEFT(+RIGHT(A1085,8),4))</f>
        <v>• 39</v>
      </c>
    </row>
    <row r="1086" spans="1:4" hidden="1" x14ac:dyDescent="0.2">
      <c r="A1086" s="221" t="s">
        <v>3797</v>
      </c>
      <c r="B1086" s="229" t="str">
        <f>+LEFT(A1086, 23)</f>
        <v>1085. Intel Pentium Gol</v>
      </c>
      <c r="C1086" s="221" t="s">
        <v>3441</v>
      </c>
      <c r="D1086" s="221" t="str">
        <f>TRIM(LEFT(+RIGHT(A1086,8),4))</f>
        <v>• 39</v>
      </c>
    </row>
    <row r="1087" spans="1:4" x14ac:dyDescent="0.2">
      <c r="A1087" s="229" t="s">
        <v>3796</v>
      </c>
    </row>
    <row r="1088" spans="1:4" x14ac:dyDescent="0.2">
      <c r="A1088" s="229" t="s">
        <v>3795</v>
      </c>
    </row>
    <row r="1089" spans="1:4" hidden="1" x14ac:dyDescent="0.2">
      <c r="A1089" s="221" t="s">
        <v>3794</v>
      </c>
      <c r="B1089" s="229" t="str">
        <f>+LEFT(A1089, 23)</f>
        <v>1088. Intel Core i7 L 6</v>
      </c>
      <c r="C1089" s="221" t="s">
        <v>3441</v>
      </c>
      <c r="D1089" s="221" t="str">
        <f>TRIM(LEFT(+RIGHT(A1089,8),4))</f>
        <v>• 39</v>
      </c>
    </row>
    <row r="1090" spans="1:4" x14ac:dyDescent="0.2">
      <c r="A1090" s="229" t="s">
        <v>3793</v>
      </c>
    </row>
    <row r="1091" spans="1:4" x14ac:dyDescent="0.2">
      <c r="A1091" s="229" t="s">
        <v>3792</v>
      </c>
    </row>
    <row r="1092" spans="1:4" x14ac:dyDescent="0.2">
      <c r="A1092" s="229" t="s">
        <v>3791</v>
      </c>
    </row>
    <row r="1093" spans="1:4" x14ac:dyDescent="0.2">
      <c r="A1093" s="229" t="s">
        <v>3790</v>
      </c>
    </row>
    <row r="1094" spans="1:4" hidden="1" x14ac:dyDescent="0.2">
      <c r="A1094" s="221" t="s">
        <v>3789</v>
      </c>
      <c r="B1094" s="229" t="str">
        <f>+LEFT(A1094, 23)</f>
        <v xml:space="preserve">1093. AMD FX-7600P APU </v>
      </c>
      <c r="C1094" s="221" t="s">
        <v>3441</v>
      </c>
      <c r="D1094" s="221" t="str">
        <f>TRIM(LEFT(+RIGHT(A1094,8),4))</f>
        <v>• 39</v>
      </c>
    </row>
    <row r="1095" spans="1:4" hidden="1" x14ac:dyDescent="0.2">
      <c r="A1095" s="221" t="s">
        <v>3788</v>
      </c>
      <c r="B1095" s="229" t="str">
        <f>+LEFT(A1095, 23)</f>
        <v>1094. Intel Core2 Duo P</v>
      </c>
      <c r="C1095" s="221" t="s">
        <v>3441</v>
      </c>
      <c r="D1095" s="221" t="str">
        <f>TRIM(LEFT(+RIGHT(A1095,8),4))</f>
        <v>0 •</v>
      </c>
    </row>
    <row r="1096" spans="1:4" x14ac:dyDescent="0.2">
      <c r="A1096" s="229" t="s">
        <v>3787</v>
      </c>
    </row>
    <row r="1097" spans="1:4" hidden="1" x14ac:dyDescent="0.2">
      <c r="A1097" s="221" t="s">
        <v>3786</v>
      </c>
      <c r="B1097" s="229" t="str">
        <f>+LEFT(A1097, 23)</f>
        <v xml:space="preserve">1096. AMD A8-4500M APU </v>
      </c>
      <c r="C1097" s="221" t="s">
        <v>3441</v>
      </c>
      <c r="D1097" s="221" t="str">
        <f>TRIM(LEFT(+RIGHT(A1097,8),4))</f>
        <v>U •</v>
      </c>
    </row>
    <row r="1098" spans="1:4" x14ac:dyDescent="0.2">
      <c r="A1098" s="229" t="s">
        <v>3785</v>
      </c>
    </row>
    <row r="1099" spans="1:4" x14ac:dyDescent="0.2">
      <c r="A1099" s="229" t="s">
        <v>3784</v>
      </c>
    </row>
    <row r="1100" spans="1:4" hidden="1" x14ac:dyDescent="0.2">
      <c r="A1100" s="221" t="s">
        <v>3783</v>
      </c>
      <c r="B1100" s="229" t="str">
        <f>+LEFT(A1100, 23)</f>
        <v>1099. Intel Pentium 441</v>
      </c>
      <c r="C1100" s="221" t="s">
        <v>3441</v>
      </c>
      <c r="D1100" s="221" t="str">
        <f>TRIM(LEFT(+RIGHT(A1100,8),4))</f>
        <v>• 38</v>
      </c>
    </row>
    <row r="1101" spans="1:4" hidden="1" x14ac:dyDescent="0.2">
      <c r="A1101" s="221" t="s">
        <v>3782</v>
      </c>
      <c r="B1101" s="229" t="str">
        <f>+LEFT(A1101, 23)</f>
        <v>1100. AMD Athlon 7750 •</v>
      </c>
      <c r="C1101" s="221" t="s">
        <v>3441</v>
      </c>
      <c r="D1101" s="221" t="str">
        <f>TRIM(LEFT(+RIGHT(A1101,8),4))</f>
        <v>• 38</v>
      </c>
    </row>
    <row r="1102" spans="1:4" hidden="1" x14ac:dyDescent="0.2">
      <c r="A1102" s="221" t="s">
        <v>3781</v>
      </c>
      <c r="B1102" s="229" t="str">
        <f>+LEFT(A1102, 23)</f>
        <v xml:space="preserve">1101. AMD Athlon II X2 </v>
      </c>
      <c r="C1102" s="221" t="s">
        <v>3441</v>
      </c>
      <c r="D1102" s="221" t="str">
        <f>TRIM(LEFT(+RIGHT(A1102,8),4))</f>
        <v>• 38</v>
      </c>
    </row>
    <row r="1103" spans="1:4" hidden="1" x14ac:dyDescent="0.2">
      <c r="A1103" s="221" t="s">
        <v>3780</v>
      </c>
      <c r="B1103" s="229" t="str">
        <f>+LEFT(A1103, 23)</f>
        <v xml:space="preserve">1102. AMD Athlon 64 X2 </v>
      </c>
      <c r="C1103" s="221" t="s">
        <v>3441</v>
      </c>
      <c r="D1103" s="221" t="str">
        <f>TRIM(LEFT(+RIGHT(A1103,8),4))</f>
        <v>• 38</v>
      </c>
    </row>
    <row r="1104" spans="1:4" hidden="1" x14ac:dyDescent="0.2">
      <c r="A1104" s="221" t="s">
        <v>3779</v>
      </c>
      <c r="B1104" s="229" t="str">
        <f>+LEFT(A1104, 23)</f>
        <v xml:space="preserve">1103. AMD A6-7470K APU </v>
      </c>
      <c r="C1104" s="221" t="s">
        <v>3441</v>
      </c>
      <c r="D1104" s="221" t="str">
        <f>TRIM(LEFT(+RIGHT(A1104,8),4))</f>
        <v>• 38</v>
      </c>
    </row>
    <row r="1105" spans="1:4" x14ac:dyDescent="0.2">
      <c r="A1105" s="229" t="s">
        <v>3778</v>
      </c>
    </row>
    <row r="1106" spans="1:4" x14ac:dyDescent="0.2">
      <c r="A1106" s="229" t="s">
        <v>3777</v>
      </c>
    </row>
    <row r="1107" spans="1:4" hidden="1" x14ac:dyDescent="0.2">
      <c r="A1107" s="221" t="s">
        <v>3776</v>
      </c>
      <c r="B1107" s="229" t="str">
        <f>+LEFT(A1107, 23)</f>
        <v>1106. Intel Core i3-400</v>
      </c>
      <c r="C1107" s="221" t="s">
        <v>3441</v>
      </c>
      <c r="D1107" s="221" t="str">
        <f>TRIM(LEFT(+RIGHT(A1107,8),4))</f>
        <v>• 38</v>
      </c>
    </row>
    <row r="1108" spans="1:4" x14ac:dyDescent="0.2">
      <c r="A1108" s="229" t="s">
        <v>3775</v>
      </c>
    </row>
    <row r="1109" spans="1:4" x14ac:dyDescent="0.2">
      <c r="A1109" s="229" t="s">
        <v>3774</v>
      </c>
    </row>
    <row r="1110" spans="1:4" x14ac:dyDescent="0.2">
      <c r="A1110" s="229" t="s">
        <v>3773</v>
      </c>
    </row>
    <row r="1111" spans="1:4" x14ac:dyDescent="0.2">
      <c r="A1111" s="229" t="s">
        <v>3772</v>
      </c>
    </row>
    <row r="1112" spans="1:4" hidden="1" x14ac:dyDescent="0.2">
      <c r="A1112" s="221" t="s">
        <v>3771</v>
      </c>
      <c r="B1112" s="229" t="str">
        <f>+LEFT(A1112, 23)</f>
        <v xml:space="preserve">1111. AMD Athlon 64 X2 </v>
      </c>
      <c r="C1112" s="221" t="s">
        <v>3441</v>
      </c>
      <c r="D1112" s="221" t="str">
        <f>TRIM(LEFT(+RIGHT(A1112,8),4))</f>
        <v>• 38</v>
      </c>
    </row>
    <row r="1113" spans="1:4" hidden="1" x14ac:dyDescent="0.2">
      <c r="A1113" s="221" t="s">
        <v>3770</v>
      </c>
      <c r="B1113" s="229" t="str">
        <f>+LEFT(A1113, 23)</f>
        <v>1112. AMD A6-3410MX APU</v>
      </c>
      <c r="C1113" s="221" t="s">
        <v>3441</v>
      </c>
      <c r="D1113" s="221" t="str">
        <f>TRIM(LEFT(+RIGHT(A1113,8),4))</f>
        <v>• 38</v>
      </c>
    </row>
    <row r="1114" spans="1:4" hidden="1" x14ac:dyDescent="0.2">
      <c r="A1114" s="221" t="s">
        <v>3769</v>
      </c>
      <c r="B1114" s="229" t="str">
        <f>+LEFT(A1114, 23)</f>
        <v>1113. Intel Pentium D 3</v>
      </c>
      <c r="C1114" s="221" t="s">
        <v>3441</v>
      </c>
      <c r="D1114" s="221" t="str">
        <f>TRIM(LEFT(+RIGHT(A1114,8),4))</f>
        <v>• 38</v>
      </c>
    </row>
    <row r="1115" spans="1:4" hidden="1" x14ac:dyDescent="0.2">
      <c r="A1115" s="221" t="s">
        <v>3768</v>
      </c>
      <c r="B1115" s="229" t="str">
        <f>+LEFT(A1115, 23)</f>
        <v>1114. Intel Pentium Gol</v>
      </c>
      <c r="C1115" s="221" t="s">
        <v>3441</v>
      </c>
      <c r="D1115" s="221" t="str">
        <f>TRIM(LEFT(+RIGHT(A1115,8),4))</f>
        <v>• 38</v>
      </c>
    </row>
    <row r="1116" spans="1:4" hidden="1" x14ac:dyDescent="0.2">
      <c r="A1116" s="221" t="s">
        <v>3767</v>
      </c>
      <c r="B1116" s="229" t="str">
        <f>+LEFT(A1116, 23)</f>
        <v>1115. Intel Celeron 295</v>
      </c>
      <c r="C1116" s="221" t="s">
        <v>3441</v>
      </c>
      <c r="D1116" s="221" t="str">
        <f>TRIM(LEFT(+RIGHT(A1116,8),4))</f>
        <v>• 38</v>
      </c>
    </row>
    <row r="1117" spans="1:4" x14ac:dyDescent="0.2">
      <c r="A1117" s="229" t="s">
        <v>3766</v>
      </c>
    </row>
    <row r="1118" spans="1:4" hidden="1" x14ac:dyDescent="0.2">
      <c r="A1118" s="221" t="s">
        <v>3765</v>
      </c>
      <c r="B1118" s="229" t="str">
        <f>+LEFT(A1118, 23)</f>
        <v>1117. Intel Core i3 M 3</v>
      </c>
      <c r="C1118" s="221" t="s">
        <v>3441</v>
      </c>
      <c r="D1118" s="221" t="str">
        <f>TRIM(LEFT(+RIGHT(A1118,8),4))</f>
        <v>0 •</v>
      </c>
    </row>
    <row r="1119" spans="1:4" hidden="1" x14ac:dyDescent="0.2">
      <c r="A1119" s="221" t="s">
        <v>3764</v>
      </c>
      <c r="B1119" s="229" t="str">
        <f>+LEFT(A1119, 23)</f>
        <v>1118. Intel Core M-5Y31</v>
      </c>
      <c r="C1119" s="221" t="s">
        <v>3441</v>
      </c>
      <c r="D1119" s="221" t="str">
        <f>TRIM(LEFT(+RIGHT(A1119,8),4))</f>
        <v>1 •</v>
      </c>
    </row>
    <row r="1120" spans="1:4" x14ac:dyDescent="0.2">
      <c r="A1120" s="229" t="s">
        <v>3763</v>
      </c>
    </row>
    <row r="1121" spans="1:4" hidden="1" x14ac:dyDescent="0.2">
      <c r="A1121" s="221" t="s">
        <v>3762</v>
      </c>
      <c r="B1121" s="229" t="str">
        <f>+LEFT(A1121, 23)</f>
        <v>1120. AMD Turion II Ult</v>
      </c>
      <c r="C1121" s="221" t="s">
        <v>3441</v>
      </c>
      <c r="D1121" s="221" t="str">
        <f>TRIM(LEFT(+RIGHT(A1121,8),4))</f>
        <v>• 37</v>
      </c>
    </row>
    <row r="1122" spans="1:4" hidden="1" x14ac:dyDescent="0.2">
      <c r="A1122" s="221" t="s">
        <v>3761</v>
      </c>
      <c r="B1122" s="229" t="str">
        <f>+LEFT(A1122, 23)</f>
        <v>1121. Intel Core2 Duo E</v>
      </c>
      <c r="C1122" s="221" t="s">
        <v>3441</v>
      </c>
      <c r="D1122" s="221" t="str">
        <f>TRIM(LEFT(+RIGHT(A1122,8),4))</f>
        <v>• 37</v>
      </c>
    </row>
    <row r="1123" spans="1:4" x14ac:dyDescent="0.2">
      <c r="A1123" s="229" t="s">
        <v>3760</v>
      </c>
    </row>
    <row r="1124" spans="1:4" x14ac:dyDescent="0.2">
      <c r="A1124" s="229" t="s">
        <v>3759</v>
      </c>
    </row>
    <row r="1125" spans="1:4" x14ac:dyDescent="0.2">
      <c r="A1125" s="229" t="s">
        <v>3758</v>
      </c>
    </row>
    <row r="1126" spans="1:4" hidden="1" x14ac:dyDescent="0.2">
      <c r="A1126" s="221" t="s">
        <v>3757</v>
      </c>
      <c r="B1126" s="229" t="str">
        <f>+LEFT(A1126, 23)</f>
        <v>1125. Intel Pentium 440</v>
      </c>
      <c r="C1126" s="221" t="s">
        <v>3441</v>
      </c>
      <c r="D1126" s="221" t="str">
        <f>TRIM(LEFT(+RIGHT(A1126,8),4))</f>
        <v>• 37</v>
      </c>
    </row>
    <row r="1127" spans="1:4" hidden="1" x14ac:dyDescent="0.2">
      <c r="A1127" s="221" t="s">
        <v>3756</v>
      </c>
      <c r="B1127" s="229" t="str">
        <f>+LEFT(A1127, 23)</f>
        <v>1126. Intel Core2 Duo P</v>
      </c>
      <c r="C1127" s="221" t="s">
        <v>3441</v>
      </c>
      <c r="D1127" s="221" t="str">
        <f>TRIM(LEFT(+RIGHT(A1127,8),4))</f>
        <v>• 37</v>
      </c>
    </row>
    <row r="1128" spans="1:4" hidden="1" x14ac:dyDescent="0.2">
      <c r="A1128" s="221" t="s">
        <v>3755</v>
      </c>
      <c r="B1128" s="229" t="str">
        <f>+LEFT(A1128, 23)</f>
        <v>1127. Intel Pentium 967</v>
      </c>
      <c r="C1128" s="221" t="s">
        <v>3441</v>
      </c>
      <c r="D1128" s="221" t="str">
        <f>TRIM(LEFT(+RIGHT(A1128,8),4))</f>
        <v>• 37</v>
      </c>
    </row>
    <row r="1129" spans="1:4" x14ac:dyDescent="0.2">
      <c r="A1129" s="229" t="s">
        <v>3754</v>
      </c>
    </row>
    <row r="1130" spans="1:4" hidden="1" x14ac:dyDescent="0.2">
      <c r="A1130" s="221" t="s">
        <v>3753</v>
      </c>
      <c r="B1130" s="229" t="str">
        <f>+LEFT(A1130, 23)</f>
        <v>1129. Intel Core i3-500</v>
      </c>
      <c r="C1130" s="221" t="s">
        <v>3441</v>
      </c>
      <c r="D1130" s="221" t="str">
        <f>TRIM(LEFT(+RIGHT(A1130,8),4))</f>
        <v>• 37</v>
      </c>
    </row>
    <row r="1131" spans="1:4" x14ac:dyDescent="0.2">
      <c r="A1131" s="229" t="s">
        <v>3752</v>
      </c>
    </row>
    <row r="1132" spans="1:4" x14ac:dyDescent="0.2">
      <c r="A1132" s="229" t="s">
        <v>3751</v>
      </c>
    </row>
    <row r="1133" spans="1:4" x14ac:dyDescent="0.2">
      <c r="A1133" s="229" t="s">
        <v>3750</v>
      </c>
    </row>
    <row r="1134" spans="1:4" hidden="1" x14ac:dyDescent="0.2">
      <c r="A1134" s="221" t="s">
        <v>3749</v>
      </c>
      <c r="B1134" s="229" t="str">
        <f>+LEFT(A1134, 23)</f>
        <v xml:space="preserve">1133. AMD Opteron 4171 </v>
      </c>
      <c r="C1134" s="221" t="s">
        <v>3441</v>
      </c>
      <c r="D1134" s="221" t="str">
        <f>TRIM(LEFT(+RIGHT(A1134,8),4))</f>
        <v>• 37</v>
      </c>
    </row>
    <row r="1135" spans="1:4" hidden="1" x14ac:dyDescent="0.2">
      <c r="A1135" s="221" t="s">
        <v>3748</v>
      </c>
      <c r="B1135" s="229" t="str">
        <f>+LEFT(A1135, 23)</f>
        <v xml:space="preserve">1134. AMD A8-7200P APU </v>
      </c>
      <c r="C1135" s="221" t="s">
        <v>3441</v>
      </c>
      <c r="D1135" s="221" t="str">
        <f>TRIM(LEFT(+RIGHT(A1135,8),4))</f>
        <v>• 37</v>
      </c>
    </row>
    <row r="1136" spans="1:4" x14ac:dyDescent="0.2">
      <c r="A1136" s="229" t="s">
        <v>3747</v>
      </c>
    </row>
    <row r="1137" spans="1:4" x14ac:dyDescent="0.2">
      <c r="A1137" s="229" t="s">
        <v>3746</v>
      </c>
    </row>
    <row r="1138" spans="1:4" x14ac:dyDescent="0.2">
      <c r="A1138" s="229" t="s">
        <v>3745</v>
      </c>
    </row>
    <row r="1139" spans="1:4" hidden="1" x14ac:dyDescent="0.2">
      <c r="A1139" s="221" t="s">
        <v>3744</v>
      </c>
      <c r="B1139" s="229" t="str">
        <f>+LEFT(A1139, 23)</f>
        <v>1138. AMD Athlon Dual C</v>
      </c>
      <c r="C1139" s="221" t="s">
        <v>3441</v>
      </c>
      <c r="D1139" s="221" t="str">
        <f>TRIM(LEFT(+RIGHT(A1139,8),4))</f>
        <v>• 37</v>
      </c>
    </row>
    <row r="1140" spans="1:4" hidden="1" x14ac:dyDescent="0.2">
      <c r="A1140" s="221" t="s">
        <v>3743</v>
      </c>
      <c r="B1140" s="229" t="str">
        <f>+LEFT(A1140, 23)</f>
        <v>1139. Intel Core2 Duo P</v>
      </c>
      <c r="C1140" s="221" t="s">
        <v>3441</v>
      </c>
      <c r="D1140" s="221" t="str">
        <f>TRIM(LEFT(+RIGHT(A1140,8),4))</f>
        <v>0 •</v>
      </c>
    </row>
    <row r="1141" spans="1:4" hidden="1" x14ac:dyDescent="0.2">
      <c r="A1141" s="221" t="s">
        <v>3742</v>
      </c>
      <c r="B1141" s="229" t="str">
        <f>+LEFT(A1141, 23)</f>
        <v xml:space="preserve">1140. AMD Athlon 64 X2 </v>
      </c>
      <c r="C1141" s="221" t="s">
        <v>3441</v>
      </c>
      <c r="D1141" s="221" t="str">
        <f>TRIM(LEFT(+RIGHT(A1141,8),4))</f>
        <v>• 36</v>
      </c>
    </row>
    <row r="1142" spans="1:4" hidden="1" x14ac:dyDescent="0.2">
      <c r="A1142" s="221" t="s">
        <v>3741</v>
      </c>
      <c r="B1142" s="229" t="str">
        <f>+LEFT(A1142, 23)</f>
        <v>1141. AMD A10-4655M APU</v>
      </c>
      <c r="C1142" s="221" t="s">
        <v>3441</v>
      </c>
      <c r="D1142" s="221" t="str">
        <f>TRIM(LEFT(+RIGHT(A1142,8),4))</f>
        <v>• 36</v>
      </c>
    </row>
    <row r="1143" spans="1:4" x14ac:dyDescent="0.2">
      <c r="A1143" s="229" t="s">
        <v>3740</v>
      </c>
    </row>
    <row r="1144" spans="1:4" hidden="1" x14ac:dyDescent="0.2">
      <c r="A1144" s="221" t="s">
        <v>3739</v>
      </c>
      <c r="B1144" s="229" t="str">
        <f>+LEFT(A1144, 23)</f>
        <v>1143. Intel Core2 Duo L</v>
      </c>
      <c r="C1144" s="221" t="s">
        <v>3441</v>
      </c>
      <c r="D1144" s="221" t="str">
        <f>TRIM(LEFT(+RIGHT(A1144,8),4))</f>
        <v>• 36</v>
      </c>
    </row>
    <row r="1145" spans="1:4" x14ac:dyDescent="0.2">
      <c r="A1145" s="229" t="s">
        <v>3738</v>
      </c>
    </row>
    <row r="1146" spans="1:4" x14ac:dyDescent="0.2">
      <c r="A1146" s="229" t="s">
        <v>3737</v>
      </c>
    </row>
    <row r="1147" spans="1:4" hidden="1" x14ac:dyDescent="0.2">
      <c r="A1147" s="221" t="s">
        <v>3736</v>
      </c>
      <c r="B1147" s="229" t="str">
        <f>+LEFT(A1147, 23)</f>
        <v>1146. Intel Pentium E55</v>
      </c>
      <c r="C1147" s="221" t="s">
        <v>3441</v>
      </c>
      <c r="D1147" s="221" t="str">
        <f>TRIM(LEFT(+RIGHT(A1147,8),4))</f>
        <v>• 36</v>
      </c>
    </row>
    <row r="1148" spans="1:4" hidden="1" x14ac:dyDescent="0.2">
      <c r="A1148" s="221" t="s">
        <v>3735</v>
      </c>
      <c r="B1148" s="229" t="str">
        <f>+LEFT(A1148, 23)</f>
        <v>1147. Intel Core2 Duo P</v>
      </c>
      <c r="C1148" s="221" t="s">
        <v>3441</v>
      </c>
      <c r="D1148" s="221" t="str">
        <f>TRIM(LEFT(+RIGHT(A1148,8),4))</f>
        <v>• 36</v>
      </c>
    </row>
    <row r="1149" spans="1:4" x14ac:dyDescent="0.2">
      <c r="A1149" s="229" t="s">
        <v>3734</v>
      </c>
    </row>
    <row r="1150" spans="1:4" hidden="1" x14ac:dyDescent="0.2">
      <c r="A1150" s="221" t="s">
        <v>3733</v>
      </c>
      <c r="B1150" s="229" t="str">
        <f>+LEFT(A1150, 23)</f>
        <v>1150. AMD A10-5745M APU</v>
      </c>
      <c r="C1150" s="221" t="s">
        <v>3441</v>
      </c>
      <c r="D1150" s="221" t="str">
        <f>TRIM(LEFT(+RIGHT(A1150,8),4))</f>
        <v>• 36</v>
      </c>
    </row>
    <row r="1151" spans="1:4" x14ac:dyDescent="0.2">
      <c r="A1151" s="229" t="s">
        <v>3732</v>
      </c>
    </row>
    <row r="1152" spans="1:4" hidden="1" x14ac:dyDescent="0.2">
      <c r="A1152" s="221" t="s">
        <v>3731</v>
      </c>
      <c r="B1152" s="229" t="str">
        <f>+LEFT(A1152, 23)</f>
        <v>1151. Intel Core2 Duo L</v>
      </c>
      <c r="C1152" s="221" t="s">
        <v>3441</v>
      </c>
      <c r="D1152" s="221" t="str">
        <f>TRIM(LEFT(+RIGHT(A1152,8),4))</f>
        <v>• 36</v>
      </c>
    </row>
    <row r="1153" spans="1:4" hidden="1" x14ac:dyDescent="0.2">
      <c r="A1153" s="221" t="s">
        <v>3730</v>
      </c>
      <c r="B1153" s="229" t="str">
        <f>+LEFT(A1153, 23)</f>
        <v>1152. AMD A10-7400P APU</v>
      </c>
      <c r="C1153" s="221" t="s">
        <v>3441</v>
      </c>
      <c r="D1153" s="221" t="str">
        <f>TRIM(LEFT(+RIGHT(A1153,8),4))</f>
        <v>• 36</v>
      </c>
    </row>
    <row r="1154" spans="1:4" hidden="1" x14ac:dyDescent="0.2">
      <c r="A1154" s="221" t="s">
        <v>3729</v>
      </c>
      <c r="B1154" s="229" t="str">
        <f>+LEFT(A1154, 23)</f>
        <v xml:space="preserve">1153. AMD A6-3420M APU </v>
      </c>
      <c r="C1154" s="221" t="s">
        <v>3441</v>
      </c>
      <c r="D1154" s="221" t="str">
        <f>TRIM(LEFT(+RIGHT(A1154,8),4))</f>
        <v>• 36</v>
      </c>
    </row>
    <row r="1155" spans="1:4" hidden="1" x14ac:dyDescent="0.2">
      <c r="A1155" s="221" t="s">
        <v>3728</v>
      </c>
      <c r="B1155" s="229" t="str">
        <f>+LEFT(A1155, 23)</f>
        <v>1154. Intel Pentium P62</v>
      </c>
      <c r="C1155" s="221" t="s">
        <v>3441</v>
      </c>
      <c r="D1155" s="221" t="str">
        <f>TRIM(LEFT(+RIGHT(A1155,8),4))</f>
        <v>• 36</v>
      </c>
    </row>
    <row r="1156" spans="1:4" hidden="1" x14ac:dyDescent="0.2">
      <c r="A1156" s="221" t="s">
        <v>3727</v>
      </c>
      <c r="B1156" s="229" t="str">
        <f>+LEFT(A1156, 23)</f>
        <v>1155. AMD Athlon II P36</v>
      </c>
      <c r="C1156" s="221" t="s">
        <v>3441</v>
      </c>
      <c r="D1156" s="221" t="str">
        <f>TRIM(LEFT(+RIGHT(A1156,8),4))</f>
        <v>• 36</v>
      </c>
    </row>
    <row r="1157" spans="1:4" x14ac:dyDescent="0.2">
      <c r="A1157" s="229" t="s">
        <v>3726</v>
      </c>
    </row>
    <row r="1158" spans="1:4" hidden="1" x14ac:dyDescent="0.2">
      <c r="A1158" s="221" t="s">
        <v>3725</v>
      </c>
      <c r="B1158" s="229" t="str">
        <f>+LEFT(A1158, 23)</f>
        <v>1157. AMD Phenom II P96</v>
      </c>
      <c r="C1158" s="221" t="s">
        <v>3441</v>
      </c>
      <c r="D1158" s="221" t="str">
        <f>TRIM(LEFT(+RIGHT(A1158,8),4))</f>
        <v>• 36</v>
      </c>
    </row>
    <row r="1159" spans="1:4" hidden="1" x14ac:dyDescent="0.2">
      <c r="A1159" s="221" t="s">
        <v>3724</v>
      </c>
      <c r="B1159" s="229" t="str">
        <f>+LEFT(A1159, 23)</f>
        <v>1158. Intel Core i3-600</v>
      </c>
      <c r="C1159" s="221" t="s">
        <v>3441</v>
      </c>
      <c r="D1159" s="221" t="str">
        <f>TRIM(LEFT(+RIGHT(A1159,8),4))</f>
        <v>• 36</v>
      </c>
    </row>
    <row r="1160" spans="1:4" x14ac:dyDescent="0.2">
      <c r="A1160" s="229" t="s">
        <v>3723</v>
      </c>
    </row>
    <row r="1161" spans="1:4" x14ac:dyDescent="0.2">
      <c r="A1161" s="229" t="s">
        <v>3722</v>
      </c>
    </row>
    <row r="1162" spans="1:4" hidden="1" x14ac:dyDescent="0.2">
      <c r="A1162" s="221" t="s">
        <v>3721</v>
      </c>
      <c r="B1162" s="229" t="str">
        <f t="shared" ref="B1162:B1168" si="37">+LEFT(A1162, 23)</f>
        <v xml:space="preserve">1161. AMD A8-5545M APU </v>
      </c>
      <c r="C1162" s="221" t="s">
        <v>3441</v>
      </c>
      <c r="D1162" s="221" t="str">
        <f t="shared" ref="D1162:D1168" si="38">TRIM(LEFT(+RIGHT(A1162,8),4))</f>
        <v>• 35</v>
      </c>
    </row>
    <row r="1163" spans="1:4" hidden="1" x14ac:dyDescent="0.2">
      <c r="A1163" s="221" t="s">
        <v>3720</v>
      </c>
      <c r="B1163" s="229" t="str">
        <f t="shared" si="37"/>
        <v xml:space="preserve">1162. AMD Athlon 64 X2 </v>
      </c>
      <c r="C1163" s="221" t="s">
        <v>3441</v>
      </c>
      <c r="D1163" s="221" t="str">
        <f t="shared" si="38"/>
        <v>• 35</v>
      </c>
    </row>
    <row r="1164" spans="1:4" hidden="1" x14ac:dyDescent="0.2">
      <c r="A1164" s="221" t="s">
        <v>3719</v>
      </c>
      <c r="B1164" s="229" t="str">
        <f t="shared" si="37"/>
        <v xml:space="preserve">1163. AMD Athlon 64 X2 </v>
      </c>
      <c r="C1164" s="221" t="s">
        <v>3441</v>
      </c>
      <c r="D1164" s="221" t="str">
        <f t="shared" si="38"/>
        <v>• 35</v>
      </c>
    </row>
    <row r="1165" spans="1:4" hidden="1" x14ac:dyDescent="0.2">
      <c r="A1165" s="221" t="s">
        <v>3718</v>
      </c>
      <c r="B1165" s="229" t="str">
        <f t="shared" si="37"/>
        <v>1164. AMD Athlon X2 Dua</v>
      </c>
      <c r="C1165" s="221" t="s">
        <v>3441</v>
      </c>
      <c r="D1165" s="221" t="str">
        <f t="shared" si="38"/>
        <v>• 35</v>
      </c>
    </row>
    <row r="1166" spans="1:4" hidden="1" x14ac:dyDescent="0.2">
      <c r="A1166" s="221" t="s">
        <v>3717</v>
      </c>
      <c r="B1166" s="229" t="str">
        <f t="shared" si="37"/>
        <v>1165. Intel Atom Z3740D</v>
      </c>
      <c r="C1166" s="221" t="s">
        <v>3441</v>
      </c>
      <c r="D1166" s="221" t="str">
        <f t="shared" si="38"/>
        <v>• 35</v>
      </c>
    </row>
    <row r="1167" spans="1:4" hidden="1" x14ac:dyDescent="0.2">
      <c r="A1167" s="221" t="s">
        <v>3716</v>
      </c>
      <c r="B1167" s="229" t="str">
        <f t="shared" si="37"/>
        <v xml:space="preserve">1166. Intel Xeon E5320 </v>
      </c>
      <c r="C1167" s="221" t="s">
        <v>3441</v>
      </c>
      <c r="D1167" s="221" t="str">
        <f t="shared" si="38"/>
        <v>• 35</v>
      </c>
    </row>
    <row r="1168" spans="1:4" hidden="1" x14ac:dyDescent="0.2">
      <c r="A1168" s="221" t="s">
        <v>3715</v>
      </c>
      <c r="B1168" s="229" t="str">
        <f t="shared" si="37"/>
        <v>1167. Intel Celeron E32</v>
      </c>
      <c r="C1168" s="221" t="s">
        <v>3441</v>
      </c>
      <c r="D1168" s="221" t="str">
        <f t="shared" si="38"/>
        <v>• 35</v>
      </c>
    </row>
    <row r="1169" spans="1:4" x14ac:dyDescent="0.2">
      <c r="A1169" s="229" t="s">
        <v>3714</v>
      </c>
    </row>
    <row r="1170" spans="1:4" hidden="1" x14ac:dyDescent="0.2">
      <c r="A1170" s="221" t="s">
        <v>3713</v>
      </c>
      <c r="B1170" s="229" t="str">
        <f>+LEFT(A1170, 23)</f>
        <v>1169. Intel Celeron J41</v>
      </c>
      <c r="C1170" s="221" t="s">
        <v>3441</v>
      </c>
      <c r="D1170" s="221" t="str">
        <f>TRIM(LEFT(+RIGHT(A1170,8),4))</f>
        <v>• 35</v>
      </c>
    </row>
    <row r="1171" spans="1:4" hidden="1" x14ac:dyDescent="0.2">
      <c r="A1171" s="221" t="s">
        <v>3712</v>
      </c>
      <c r="B1171" s="229" t="str">
        <f>+LEFT(A1171, 23)</f>
        <v>1170. Intel Core2 Duo P</v>
      </c>
      <c r="C1171" s="221" t="s">
        <v>3441</v>
      </c>
      <c r="D1171" s="221" t="str">
        <f>TRIM(LEFT(+RIGHT(A1171,8),4))</f>
        <v>• 35</v>
      </c>
    </row>
    <row r="1172" spans="1:4" x14ac:dyDescent="0.2">
      <c r="A1172" s="229" t="s">
        <v>3711</v>
      </c>
    </row>
    <row r="1173" spans="1:4" hidden="1" x14ac:dyDescent="0.2">
      <c r="A1173" s="221" t="s">
        <v>3710</v>
      </c>
      <c r="B1173" s="229" t="str">
        <f>+LEFT(A1173, 23)</f>
        <v xml:space="preserve">1172. AMD FX-9800P APU </v>
      </c>
      <c r="C1173" s="221" t="s">
        <v>3441</v>
      </c>
      <c r="D1173" s="221" t="str">
        <f>TRIM(LEFT(+RIGHT(A1173,8),4))</f>
        <v>• 35</v>
      </c>
    </row>
    <row r="1174" spans="1:4" x14ac:dyDescent="0.2">
      <c r="A1174" s="229" t="s">
        <v>3709</v>
      </c>
    </row>
    <row r="1175" spans="1:4" x14ac:dyDescent="0.2">
      <c r="A1175" s="229" t="s">
        <v>3708</v>
      </c>
    </row>
    <row r="1176" spans="1:4" x14ac:dyDescent="0.2">
      <c r="A1176" s="229" t="s">
        <v>3707</v>
      </c>
    </row>
    <row r="1177" spans="1:4" hidden="1" x14ac:dyDescent="0.2">
      <c r="A1177" s="221" t="s">
        <v>3706</v>
      </c>
      <c r="B1177" s="229" t="str">
        <f>+LEFT(A1177, 23)</f>
        <v xml:space="preserve">1176. Intel Core2 6400 </v>
      </c>
      <c r="C1177" s="221" t="s">
        <v>3441</v>
      </c>
      <c r="D1177" s="221" t="str">
        <f>TRIM(LEFT(+RIGHT(A1177,8),4))</f>
        <v>• 35</v>
      </c>
    </row>
    <row r="1178" spans="1:4" hidden="1" x14ac:dyDescent="0.2">
      <c r="A1178" s="221" t="s">
        <v>3705</v>
      </c>
      <c r="B1178" s="229" t="str">
        <f>+LEFT(A1178, 23)</f>
        <v>1177. AMD Phenom II P94</v>
      </c>
      <c r="C1178" s="221" t="s">
        <v>3441</v>
      </c>
      <c r="D1178" s="221" t="str">
        <f>TRIM(LEFT(+RIGHT(A1178,8),4))</f>
        <v>• 35</v>
      </c>
    </row>
    <row r="1179" spans="1:4" x14ac:dyDescent="0.2">
      <c r="A1179" s="229" t="s">
        <v>3704</v>
      </c>
    </row>
    <row r="1180" spans="1:4" hidden="1" x14ac:dyDescent="0.2">
      <c r="A1180" s="221" t="s">
        <v>3703</v>
      </c>
      <c r="B1180" s="229" t="str">
        <f>+LEFT(A1180, 23)</f>
        <v>1179. AMD Athlon Dual C</v>
      </c>
      <c r="C1180" s="221" t="s">
        <v>3441</v>
      </c>
      <c r="D1180" s="221" t="str">
        <f>TRIM(LEFT(+RIGHT(A1180,8),4))</f>
        <v>• 35</v>
      </c>
    </row>
    <row r="1181" spans="1:4" hidden="1" x14ac:dyDescent="0.2">
      <c r="A1181" s="221" t="s">
        <v>3702</v>
      </c>
      <c r="B1181" s="229" t="str">
        <f>+LEFT(A1181, 23)</f>
        <v>1180. AMD A10-9620P APU</v>
      </c>
      <c r="C1181" s="221" t="s">
        <v>3441</v>
      </c>
      <c r="D1181" s="221" t="str">
        <f>TRIM(LEFT(+RIGHT(A1181,8),4))</f>
        <v>• 35</v>
      </c>
    </row>
    <row r="1182" spans="1:4" hidden="1" x14ac:dyDescent="0.2">
      <c r="A1182" s="221" t="s">
        <v>3701</v>
      </c>
      <c r="B1182" s="229" t="str">
        <f>+LEFT(A1182, 23)</f>
        <v>1181. AMD Turion II Neo</v>
      </c>
      <c r="C1182" s="221" t="s">
        <v>3441</v>
      </c>
      <c r="D1182" s="221" t="str">
        <f>TRIM(LEFT(+RIGHT(A1182,8),4))</f>
        <v>• 35</v>
      </c>
    </row>
    <row r="1183" spans="1:4" hidden="1" x14ac:dyDescent="0.2">
      <c r="A1183" s="221" t="s">
        <v>3700</v>
      </c>
      <c r="B1183" s="229" t="str">
        <f>+LEFT(A1183, 23)</f>
        <v xml:space="preserve">1182. AMD A6-4400M APU </v>
      </c>
      <c r="C1183" s="221" t="s">
        <v>3441</v>
      </c>
      <c r="D1183" s="221" t="str">
        <f>TRIM(LEFT(+RIGHT(A1183,8),4))</f>
        <v>• 35</v>
      </c>
    </row>
    <row r="1184" spans="1:4" x14ac:dyDescent="0.2">
      <c r="A1184" s="229" t="s">
        <v>3699</v>
      </c>
    </row>
    <row r="1185" spans="1:4" hidden="1" x14ac:dyDescent="0.2">
      <c r="A1185" s="221" t="s">
        <v>3698</v>
      </c>
      <c r="B1185" s="229" t="str">
        <f>+LEFT(A1185, 23)</f>
        <v>1184. Intel Pentium J29</v>
      </c>
      <c r="C1185" s="221" t="s">
        <v>3441</v>
      </c>
      <c r="D1185" s="221" t="str">
        <f>TRIM(LEFT(+RIGHT(A1185,8),4))</f>
        <v>• 35</v>
      </c>
    </row>
    <row r="1186" spans="1:4" hidden="1" x14ac:dyDescent="0.2">
      <c r="A1186" s="221" t="s">
        <v>3697</v>
      </c>
      <c r="B1186" s="229" t="str">
        <f>+LEFT(A1186, 23)</f>
        <v xml:space="preserve">1185. AMD A6-9500E APU </v>
      </c>
      <c r="C1186" s="221" t="s">
        <v>3441</v>
      </c>
      <c r="D1186" s="221" t="str">
        <f>TRIM(LEFT(+RIGHT(A1186,8),4))</f>
        <v>• 35</v>
      </c>
    </row>
    <row r="1187" spans="1:4" hidden="1" x14ac:dyDescent="0.2">
      <c r="A1187" s="221" t="s">
        <v>3696</v>
      </c>
      <c r="B1187" s="229" t="str">
        <f>+LEFT(A1187, 23)</f>
        <v>1186. Intel Pentium P61</v>
      </c>
      <c r="C1187" s="221" t="s">
        <v>3441</v>
      </c>
      <c r="D1187" s="221" t="str">
        <f>TRIM(LEFT(+RIGHT(A1187,8),4))</f>
        <v>• 35</v>
      </c>
    </row>
    <row r="1188" spans="1:4" x14ac:dyDescent="0.2">
      <c r="A1188" s="229" t="s">
        <v>3695</v>
      </c>
    </row>
    <row r="1189" spans="1:4" x14ac:dyDescent="0.2">
      <c r="A1189" s="229" t="s">
        <v>3694</v>
      </c>
    </row>
    <row r="1190" spans="1:4" x14ac:dyDescent="0.2">
      <c r="A1190" s="229" t="s">
        <v>3693</v>
      </c>
    </row>
    <row r="1191" spans="1:4" x14ac:dyDescent="0.2">
      <c r="A1191" s="229" t="s">
        <v>3692</v>
      </c>
    </row>
    <row r="1192" spans="1:4" x14ac:dyDescent="0.2">
      <c r="A1192" s="229" t="s">
        <v>3691</v>
      </c>
    </row>
    <row r="1193" spans="1:4" x14ac:dyDescent="0.2">
      <c r="A1193" s="229" t="s">
        <v>3690</v>
      </c>
    </row>
    <row r="1194" spans="1:4" hidden="1" x14ac:dyDescent="0.2">
      <c r="A1194" s="221" t="s">
        <v>3689</v>
      </c>
      <c r="B1194" s="229" t="str">
        <f>+LEFT(A1194, 23)</f>
        <v>1193. AMD A12-9720P APU</v>
      </c>
      <c r="C1194" s="221" t="s">
        <v>3441</v>
      </c>
      <c r="D1194" s="221" t="str">
        <f>TRIM(LEFT(+RIGHT(A1194,8),4))</f>
        <v>) •</v>
      </c>
    </row>
    <row r="1195" spans="1:4" x14ac:dyDescent="0.2">
      <c r="A1195" s="229" t="s">
        <v>3688</v>
      </c>
    </row>
    <row r="1196" spans="1:4" hidden="1" x14ac:dyDescent="0.2">
      <c r="A1196" s="221" t="s">
        <v>3687</v>
      </c>
      <c r="B1196" s="229" t="str">
        <f>+LEFT(A1196, 23)</f>
        <v xml:space="preserve">1195. AMD A6-7400K APU </v>
      </c>
      <c r="C1196" s="221" t="s">
        <v>3441</v>
      </c>
      <c r="D1196" s="221" t="str">
        <f>TRIM(LEFT(+RIGHT(A1196,8),4))</f>
        <v>• 34</v>
      </c>
    </row>
    <row r="1197" spans="1:4" x14ac:dyDescent="0.2">
      <c r="A1197" s="229" t="s">
        <v>3686</v>
      </c>
    </row>
    <row r="1198" spans="1:4" hidden="1" x14ac:dyDescent="0.2">
      <c r="A1198" s="221" t="s">
        <v>3685</v>
      </c>
      <c r="B1198" s="229" t="str">
        <f>+LEFT(A1198, 23)</f>
        <v>1197. AMD Athlon LE-164</v>
      </c>
      <c r="C1198" s="221" t="s">
        <v>3441</v>
      </c>
      <c r="D1198" s="221" t="str">
        <f>TRIM(LEFT(+RIGHT(A1198,8),4))</f>
        <v>• 34</v>
      </c>
    </row>
    <row r="1199" spans="1:4" x14ac:dyDescent="0.2">
      <c r="A1199" s="229" t="s">
        <v>3684</v>
      </c>
    </row>
    <row r="1200" spans="1:4" hidden="1" x14ac:dyDescent="0.2">
      <c r="A1200" s="221" t="s">
        <v>3683</v>
      </c>
      <c r="B1200" s="229" t="str">
        <f t="shared" ref="B1200:B1206" si="39">+LEFT(A1200, 23)</f>
        <v>1199. Intel Pentium N35</v>
      </c>
      <c r="C1200" s="221" t="s">
        <v>3441</v>
      </c>
      <c r="D1200" s="221" t="str">
        <f t="shared" ref="D1200:D1206" si="40">TRIM(LEFT(+RIGHT(A1200,8),4))</f>
        <v>• 34</v>
      </c>
    </row>
    <row r="1201" spans="1:4" hidden="1" x14ac:dyDescent="0.2">
      <c r="A1201" s="221" t="s">
        <v>3682</v>
      </c>
      <c r="B1201" s="229" t="str">
        <f t="shared" si="39"/>
        <v xml:space="preserve">1200. AMD A6-3400M APU </v>
      </c>
      <c r="C1201" s="221" t="s">
        <v>3441</v>
      </c>
      <c r="D1201" s="221" t="str">
        <f t="shared" si="40"/>
        <v>• 34</v>
      </c>
    </row>
    <row r="1202" spans="1:4" hidden="1" x14ac:dyDescent="0.2">
      <c r="A1202" s="221" t="s">
        <v>3681</v>
      </c>
      <c r="B1202" s="229" t="str">
        <f t="shared" si="39"/>
        <v>1201. Intel Core2 Duo T</v>
      </c>
      <c r="C1202" s="221" t="s">
        <v>3441</v>
      </c>
      <c r="D1202" s="221" t="str">
        <f t="shared" si="40"/>
        <v>• 34</v>
      </c>
    </row>
    <row r="1203" spans="1:4" hidden="1" x14ac:dyDescent="0.2">
      <c r="A1203" s="221" t="s">
        <v>3680</v>
      </c>
      <c r="B1203" s="229" t="str">
        <f t="shared" si="39"/>
        <v>1202. Intel Celeron Dua</v>
      </c>
      <c r="C1203" s="221" t="s">
        <v>3441</v>
      </c>
      <c r="D1203" s="221" t="str">
        <f t="shared" si="40"/>
        <v>• 34</v>
      </c>
    </row>
    <row r="1204" spans="1:4" hidden="1" x14ac:dyDescent="0.2">
      <c r="A1204" s="221" t="s">
        <v>3679</v>
      </c>
      <c r="B1204" s="229" t="str">
        <f t="shared" si="39"/>
        <v>1203. Intel Core2 Duo T</v>
      </c>
      <c r="C1204" s="221" t="s">
        <v>3441</v>
      </c>
      <c r="D1204" s="221" t="str">
        <f t="shared" si="40"/>
        <v>• 34</v>
      </c>
    </row>
    <row r="1205" spans="1:4" hidden="1" x14ac:dyDescent="0.2">
      <c r="A1205" s="221" t="s">
        <v>3678</v>
      </c>
      <c r="B1205" s="229" t="str">
        <f t="shared" si="39"/>
        <v xml:space="preserve">1204. AMD Athlon 64 X2 </v>
      </c>
      <c r="C1205" s="221" t="s">
        <v>3441</v>
      </c>
      <c r="D1205" s="221" t="str">
        <f t="shared" si="40"/>
        <v>• 34</v>
      </c>
    </row>
    <row r="1206" spans="1:4" hidden="1" x14ac:dyDescent="0.2">
      <c r="A1206" s="221" t="s">
        <v>3677</v>
      </c>
      <c r="B1206" s="229" t="str">
        <f t="shared" si="39"/>
        <v xml:space="preserve">1205. AMD A8-4555M APU </v>
      </c>
      <c r="C1206" s="221" t="s">
        <v>3441</v>
      </c>
      <c r="D1206" s="221" t="str">
        <f t="shared" si="40"/>
        <v>• 34</v>
      </c>
    </row>
    <row r="1207" spans="1:4" x14ac:dyDescent="0.2">
      <c r="A1207" s="229" t="s">
        <v>3676</v>
      </c>
    </row>
    <row r="1208" spans="1:4" hidden="1" x14ac:dyDescent="0.2">
      <c r="A1208" s="221" t="s">
        <v>3675</v>
      </c>
      <c r="B1208" s="229" t="str">
        <f>+LEFT(A1208, 23)</f>
        <v>1207. Intel Pentium N35</v>
      </c>
      <c r="C1208" s="221" t="s">
        <v>3441</v>
      </c>
      <c r="D1208" s="221" t="str">
        <f>TRIM(LEFT(+RIGHT(A1208,8),4))</f>
        <v>• 34</v>
      </c>
    </row>
    <row r="1209" spans="1:4" x14ac:dyDescent="0.2">
      <c r="A1209" s="229" t="s">
        <v>3674</v>
      </c>
    </row>
    <row r="1210" spans="1:4" hidden="1" x14ac:dyDescent="0.2">
      <c r="A1210" s="221" t="s">
        <v>3673</v>
      </c>
      <c r="B1210" s="229" t="str">
        <f>+LEFT(A1210, 23)</f>
        <v>1209. Intel Core2 Duo T</v>
      </c>
      <c r="C1210" s="221" t="s">
        <v>3441</v>
      </c>
      <c r="D1210" s="221" t="str">
        <f>TRIM(LEFT(+RIGHT(A1210,8),4))</f>
        <v>• 34</v>
      </c>
    </row>
    <row r="1211" spans="1:4" x14ac:dyDescent="0.2">
      <c r="A1211" s="229" t="s">
        <v>3672</v>
      </c>
    </row>
    <row r="1212" spans="1:4" x14ac:dyDescent="0.2">
      <c r="A1212" s="229" t="s">
        <v>3671</v>
      </c>
    </row>
    <row r="1213" spans="1:4" hidden="1" x14ac:dyDescent="0.2">
      <c r="A1213" s="221" t="s">
        <v>3670</v>
      </c>
      <c r="B1213" s="229" t="str">
        <f t="shared" ref="B1213:B1218" si="41">+LEFT(A1213, 23)</f>
        <v>1212. Intel Core2 Duo E</v>
      </c>
      <c r="C1213" s="221" t="s">
        <v>3441</v>
      </c>
      <c r="D1213" s="221" t="str">
        <f t="shared" ref="D1213:D1218" si="42">TRIM(LEFT(+RIGHT(A1213,8),4))</f>
        <v>• 34</v>
      </c>
    </row>
    <row r="1214" spans="1:4" hidden="1" x14ac:dyDescent="0.2">
      <c r="A1214" s="221" t="s">
        <v>3669</v>
      </c>
      <c r="B1214" s="229" t="str">
        <f t="shared" si="41"/>
        <v>1213. AMD Athlon 64 340</v>
      </c>
      <c r="C1214" s="221" t="s">
        <v>3441</v>
      </c>
      <c r="D1214" s="221" t="str">
        <f t="shared" si="42"/>
        <v>• 34</v>
      </c>
    </row>
    <row r="1215" spans="1:4" hidden="1" x14ac:dyDescent="0.2">
      <c r="A1215" s="221" t="s">
        <v>3668</v>
      </c>
      <c r="B1215" s="229" t="str">
        <f t="shared" si="41"/>
        <v xml:space="preserve">1214. Intel Xeon E5310 </v>
      </c>
      <c r="C1215" s="221" t="s">
        <v>3441</v>
      </c>
      <c r="D1215" s="221" t="str">
        <f t="shared" si="42"/>
        <v>• 34</v>
      </c>
    </row>
    <row r="1216" spans="1:4" hidden="1" x14ac:dyDescent="0.2">
      <c r="A1216" s="221" t="s">
        <v>3667</v>
      </c>
      <c r="B1216" s="229" t="str">
        <f t="shared" si="41"/>
        <v>1215. Intel Core2 Duo T</v>
      </c>
      <c r="C1216" s="221" t="s">
        <v>3441</v>
      </c>
      <c r="D1216" s="221" t="str">
        <f t="shared" si="42"/>
        <v>• 34</v>
      </c>
    </row>
    <row r="1217" spans="1:4" hidden="1" x14ac:dyDescent="0.2">
      <c r="A1217" s="221" t="s">
        <v>3666</v>
      </c>
      <c r="B1217" s="229" t="str">
        <f t="shared" si="41"/>
        <v>1216. AMD A4-7210 APU (</v>
      </c>
      <c r="C1217" s="221" t="s">
        <v>3441</v>
      </c>
      <c r="D1217" s="221" t="str">
        <f t="shared" si="42"/>
        <v>) •</v>
      </c>
    </row>
    <row r="1218" spans="1:4" hidden="1" x14ac:dyDescent="0.2">
      <c r="A1218" s="221" t="s">
        <v>3665</v>
      </c>
      <c r="B1218" s="229" t="str">
        <f t="shared" si="41"/>
        <v>1217. AMD A9-9430 APU (</v>
      </c>
      <c r="C1218" s="221" t="s">
        <v>3441</v>
      </c>
      <c r="D1218" s="221" t="str">
        <f t="shared" si="42"/>
        <v>) •</v>
      </c>
    </row>
    <row r="1219" spans="1:4" x14ac:dyDescent="0.2">
      <c r="A1219" s="229" t="s">
        <v>3664</v>
      </c>
    </row>
    <row r="1220" spans="1:4" x14ac:dyDescent="0.2">
      <c r="A1220" s="229" t="s">
        <v>3663</v>
      </c>
    </row>
    <row r="1221" spans="1:4" x14ac:dyDescent="0.2">
      <c r="A1221" s="229" t="s">
        <v>3662</v>
      </c>
    </row>
    <row r="1222" spans="1:4" x14ac:dyDescent="0.2">
      <c r="A1222" s="229" t="s">
        <v>3661</v>
      </c>
    </row>
    <row r="1223" spans="1:4" hidden="1" x14ac:dyDescent="0.2">
      <c r="A1223" s="221" t="s">
        <v>3660</v>
      </c>
      <c r="B1223" s="229" t="str">
        <f>+LEFT(A1223, 23)</f>
        <v>1222. AMD V140 • 34%—</v>
      </c>
      <c r="C1223" s="221" t="s">
        <v>3441</v>
      </c>
      <c r="D1223" s="221" t="str">
        <f>TRIM(LEFT(+RIGHT(A1223,8),4))</f>
        <v>0 •</v>
      </c>
    </row>
    <row r="1224" spans="1:4" hidden="1" x14ac:dyDescent="0.2">
      <c r="A1224" s="221" t="s">
        <v>3659</v>
      </c>
      <c r="B1224" s="229" t="str">
        <f>+LEFT(A1224, 23)</f>
        <v>1223. AMD Turion II Mob</v>
      </c>
      <c r="C1224" s="221" t="s">
        <v>3441</v>
      </c>
      <c r="D1224" s="221" t="str">
        <f>TRIM(LEFT(+RIGHT(A1224,8),4))</f>
        <v>0 •</v>
      </c>
    </row>
    <row r="1225" spans="1:4" x14ac:dyDescent="0.2">
      <c r="A1225" s="229" t="s">
        <v>3658</v>
      </c>
    </row>
    <row r="1226" spans="1:4" hidden="1" x14ac:dyDescent="0.2">
      <c r="A1226" s="221" t="s">
        <v>3657</v>
      </c>
      <c r="B1226" s="229" t="str">
        <f t="shared" ref="B1226:B1233" si="43">+LEFT(A1226, 23)</f>
        <v>1225. Intel Celeron J19</v>
      </c>
      <c r="C1226" s="221" t="s">
        <v>3441</v>
      </c>
      <c r="D1226" s="221" t="str">
        <f t="shared" ref="D1226:D1233" si="44">TRIM(LEFT(+RIGHT(A1226,8),4))</f>
        <v>• 33</v>
      </c>
    </row>
    <row r="1227" spans="1:4" hidden="1" x14ac:dyDescent="0.2">
      <c r="A1227" s="221" t="s">
        <v>3656</v>
      </c>
      <c r="B1227" s="229" t="str">
        <f t="shared" si="43"/>
        <v>1226. Intel Celeron Dua</v>
      </c>
      <c r="C1227" s="221" t="s">
        <v>3441</v>
      </c>
      <c r="D1227" s="221" t="str">
        <f t="shared" si="44"/>
        <v>• 33</v>
      </c>
    </row>
    <row r="1228" spans="1:4" hidden="1" x14ac:dyDescent="0.2">
      <c r="A1228" s="221" t="s">
        <v>3655</v>
      </c>
      <c r="B1228" s="229" t="str">
        <f t="shared" si="43"/>
        <v>1227. Intel Core2 Duo T</v>
      </c>
      <c r="C1228" s="221" t="s">
        <v>3441</v>
      </c>
      <c r="D1228" s="221" t="str">
        <f t="shared" si="44"/>
        <v>• 33</v>
      </c>
    </row>
    <row r="1229" spans="1:4" hidden="1" x14ac:dyDescent="0.2">
      <c r="A1229" s="221" t="s">
        <v>3654</v>
      </c>
      <c r="B1229" s="229" t="str">
        <f t="shared" si="43"/>
        <v>1228. Intel Core2 Duo T</v>
      </c>
      <c r="C1229" s="221" t="s">
        <v>3441</v>
      </c>
      <c r="D1229" s="221" t="str">
        <f t="shared" si="44"/>
        <v>• 33</v>
      </c>
    </row>
    <row r="1230" spans="1:4" hidden="1" x14ac:dyDescent="0.2">
      <c r="A1230" s="221" t="s">
        <v>3653</v>
      </c>
      <c r="B1230" s="229" t="str">
        <f t="shared" si="43"/>
        <v>1229. Intel Pentium Sil</v>
      </c>
      <c r="C1230" s="221" t="s">
        <v>3441</v>
      </c>
      <c r="D1230" s="221" t="str">
        <f t="shared" si="44"/>
        <v>• 33</v>
      </c>
    </row>
    <row r="1231" spans="1:4" hidden="1" x14ac:dyDescent="0.2">
      <c r="A1231" s="221" t="s">
        <v>3652</v>
      </c>
      <c r="B1231" s="229" t="str">
        <f t="shared" si="43"/>
        <v>1230. AMD A12-9700P APU</v>
      </c>
      <c r="C1231" s="221" t="s">
        <v>3441</v>
      </c>
      <c r="D1231" s="221" t="str">
        <f t="shared" si="44"/>
        <v>• 33</v>
      </c>
    </row>
    <row r="1232" spans="1:4" hidden="1" x14ac:dyDescent="0.2">
      <c r="A1232" s="221" t="s">
        <v>3651</v>
      </c>
      <c r="B1232" s="229" t="str">
        <f t="shared" si="43"/>
        <v>1231. Intel Core2 Duo T</v>
      </c>
      <c r="C1232" s="221" t="s">
        <v>3441</v>
      </c>
      <c r="D1232" s="221" t="str">
        <f t="shared" si="44"/>
        <v>• 33</v>
      </c>
    </row>
    <row r="1233" spans="1:4" hidden="1" x14ac:dyDescent="0.2">
      <c r="A1233" s="221" t="s">
        <v>3650</v>
      </c>
      <c r="B1233" s="229" t="str">
        <f t="shared" si="43"/>
        <v>1232. Intel Pentium T45</v>
      </c>
      <c r="C1233" s="221" t="s">
        <v>3441</v>
      </c>
      <c r="D1233" s="221" t="str">
        <f t="shared" si="44"/>
        <v>• 33</v>
      </c>
    </row>
    <row r="1234" spans="1:4" x14ac:dyDescent="0.2">
      <c r="A1234" s="229" t="s">
        <v>3649</v>
      </c>
    </row>
    <row r="1235" spans="1:4" x14ac:dyDescent="0.2">
      <c r="A1235" s="229" t="s">
        <v>3648</v>
      </c>
    </row>
    <row r="1236" spans="1:4" hidden="1" x14ac:dyDescent="0.2">
      <c r="A1236" s="221" t="s">
        <v>3647</v>
      </c>
      <c r="B1236" s="229" t="str">
        <f>+LEFT(A1236, 23)</f>
        <v>1235. Intel Celeron N29</v>
      </c>
      <c r="C1236" s="221" t="s">
        <v>3441</v>
      </c>
      <c r="D1236" s="221" t="str">
        <f>TRIM(LEFT(+RIGHT(A1236,8),4))</f>
        <v>• 33</v>
      </c>
    </row>
    <row r="1237" spans="1:4" hidden="1" x14ac:dyDescent="0.2">
      <c r="A1237" s="221" t="s">
        <v>3646</v>
      </c>
      <c r="B1237" s="229" t="str">
        <f>+LEFT(A1237, 23)</f>
        <v>1236. AMD A6-9500 APU (</v>
      </c>
      <c r="C1237" s="221" t="s">
        <v>3441</v>
      </c>
      <c r="D1237" s="221" t="str">
        <f>TRIM(LEFT(+RIGHT(A1237,8),4))</f>
        <v>• 33</v>
      </c>
    </row>
    <row r="1238" spans="1:4" hidden="1" x14ac:dyDescent="0.2">
      <c r="A1238" s="221" t="s">
        <v>3645</v>
      </c>
      <c r="B1238" s="229" t="str">
        <f>+LEFT(A1238, 23)</f>
        <v>1237. AMD Athlon 5350 A</v>
      </c>
      <c r="C1238" s="221" t="s">
        <v>3441</v>
      </c>
      <c r="D1238" s="221" t="str">
        <f>TRIM(LEFT(+RIGHT(A1238,8),4))</f>
        <v>• 33</v>
      </c>
    </row>
    <row r="1239" spans="1:4" x14ac:dyDescent="0.2">
      <c r="A1239" s="229" t="s">
        <v>3644</v>
      </c>
    </row>
    <row r="1240" spans="1:4" hidden="1" x14ac:dyDescent="0.2">
      <c r="A1240" s="221" t="s">
        <v>3643</v>
      </c>
      <c r="B1240" s="229" t="str">
        <f>+LEFT(A1240, 23)</f>
        <v>1239. Intel Pentium T43</v>
      </c>
      <c r="C1240" s="221" t="s">
        <v>3441</v>
      </c>
      <c r="D1240" s="221" t="str">
        <f>TRIM(LEFT(+RIGHT(A1240,8),4))</f>
        <v>• 33</v>
      </c>
    </row>
    <row r="1241" spans="1:4" hidden="1" x14ac:dyDescent="0.2">
      <c r="A1241" s="221" t="s">
        <v>3642</v>
      </c>
      <c r="B1241" s="229" t="str">
        <f>+LEFT(A1241, 23)</f>
        <v>1240. Intel Core2 Duo T</v>
      </c>
      <c r="C1241" s="221" t="s">
        <v>3441</v>
      </c>
      <c r="D1241" s="221" t="str">
        <f>TRIM(LEFT(+RIGHT(A1241,8),4))</f>
        <v>• 33</v>
      </c>
    </row>
    <row r="1242" spans="1:4" hidden="1" x14ac:dyDescent="0.2">
      <c r="A1242" s="221" t="s">
        <v>3641</v>
      </c>
      <c r="B1242" s="229" t="str">
        <f>+LEFT(A1242, 23)</f>
        <v>1241. Intel Pentium N35</v>
      </c>
      <c r="C1242" s="221" t="s">
        <v>3441</v>
      </c>
      <c r="D1242" s="221" t="str">
        <f>TRIM(LEFT(+RIGHT(A1242,8),4))</f>
        <v>• 33</v>
      </c>
    </row>
    <row r="1243" spans="1:4" hidden="1" x14ac:dyDescent="0.2">
      <c r="A1243" s="221" t="s">
        <v>3640</v>
      </c>
      <c r="B1243" s="229" t="str">
        <f>+LEFT(A1243, 23)</f>
        <v>1242. AMD V120 • 33.5%—</v>
      </c>
      <c r="C1243" s="221" t="s">
        <v>3441</v>
      </c>
      <c r="D1243" s="221" t="str">
        <f>TRIM(LEFT(+RIGHT(A1243,8),4))</f>
        <v>• 33</v>
      </c>
    </row>
    <row r="1244" spans="1:4" x14ac:dyDescent="0.2">
      <c r="A1244" s="229" t="s">
        <v>3639</v>
      </c>
    </row>
    <row r="1245" spans="1:4" x14ac:dyDescent="0.2">
      <c r="A1245" s="229" t="s">
        <v>3638</v>
      </c>
    </row>
    <row r="1246" spans="1:4" hidden="1" x14ac:dyDescent="0.2">
      <c r="A1246" s="221" t="s">
        <v>3637</v>
      </c>
      <c r="B1246" s="229" t="str">
        <f>+LEFT(A1246, 23)</f>
        <v>1245. AMD Athlon II M32</v>
      </c>
      <c r="C1246" s="221" t="s">
        <v>3441</v>
      </c>
      <c r="D1246" s="221" t="str">
        <f>TRIM(LEFT(+RIGHT(A1246,8),4))</f>
        <v>• 33</v>
      </c>
    </row>
    <row r="1247" spans="1:4" x14ac:dyDescent="0.2">
      <c r="A1247" s="229" t="s">
        <v>3636</v>
      </c>
    </row>
    <row r="1248" spans="1:4" hidden="1" x14ac:dyDescent="0.2">
      <c r="A1248" s="221" t="s">
        <v>3635</v>
      </c>
      <c r="B1248" s="229" t="str">
        <f>+LEFT(A1248, 23)</f>
        <v>1247. Intel Core2 Duo L</v>
      </c>
      <c r="C1248" s="221" t="s">
        <v>3441</v>
      </c>
      <c r="D1248" s="221" t="str">
        <f>TRIM(LEFT(+RIGHT(A1248,8),4))</f>
        <v>• 33</v>
      </c>
    </row>
    <row r="1249" spans="1:4" x14ac:dyDescent="0.2">
      <c r="A1249" s="229" t="s">
        <v>3634</v>
      </c>
    </row>
    <row r="1250" spans="1:4" x14ac:dyDescent="0.2">
      <c r="A1250" s="229" t="s">
        <v>3633</v>
      </c>
    </row>
    <row r="1251" spans="1:4" x14ac:dyDescent="0.2">
      <c r="A1251" s="229" t="s">
        <v>3632</v>
      </c>
    </row>
    <row r="1252" spans="1:4" hidden="1" x14ac:dyDescent="0.2">
      <c r="A1252" s="221" t="s">
        <v>3631</v>
      </c>
      <c r="B1252" s="229" t="str">
        <f>+LEFT(A1252, 23)</f>
        <v>1251. Intel Core2 Duo L</v>
      </c>
      <c r="C1252" s="221" t="s">
        <v>3441</v>
      </c>
      <c r="D1252" s="221" t="str">
        <f>TRIM(LEFT(+RIGHT(A1252,8),4))</f>
        <v>• 33</v>
      </c>
    </row>
    <row r="1253" spans="1:4" hidden="1" x14ac:dyDescent="0.2">
      <c r="A1253" s="221" t="s">
        <v>3630</v>
      </c>
      <c r="B1253" s="229" t="str">
        <f>+LEFT(A1253, 23)</f>
        <v>1252. AMD A10-9600P APU</v>
      </c>
      <c r="C1253" s="221" t="s">
        <v>3441</v>
      </c>
      <c r="D1253" s="221" t="str">
        <f>TRIM(LEFT(+RIGHT(A1253,8),4))</f>
        <v>• 33</v>
      </c>
    </row>
    <row r="1254" spans="1:4" x14ac:dyDescent="0.2">
      <c r="A1254" s="229" t="s">
        <v>3629</v>
      </c>
    </row>
    <row r="1255" spans="1:4" x14ac:dyDescent="0.2">
      <c r="A1255" s="229" t="s">
        <v>3628</v>
      </c>
    </row>
    <row r="1256" spans="1:4" x14ac:dyDescent="0.2">
      <c r="A1256" s="229" t="s">
        <v>3627</v>
      </c>
    </row>
    <row r="1257" spans="1:4" hidden="1" x14ac:dyDescent="0.2">
      <c r="A1257" s="221" t="s">
        <v>3626</v>
      </c>
      <c r="B1257" s="229" t="str">
        <f>+LEFT(A1257, 23)</f>
        <v>1256. Intel Pentium J42</v>
      </c>
      <c r="C1257" s="221" t="s">
        <v>3441</v>
      </c>
      <c r="D1257" s="221" t="str">
        <f>TRIM(LEFT(+RIGHT(A1257,8),4))</f>
        <v>• 32</v>
      </c>
    </row>
    <row r="1258" spans="1:4" x14ac:dyDescent="0.2">
      <c r="A1258" s="229" t="s">
        <v>3625</v>
      </c>
    </row>
    <row r="1259" spans="1:4" x14ac:dyDescent="0.2">
      <c r="A1259" s="229" t="s">
        <v>3624</v>
      </c>
    </row>
    <row r="1260" spans="1:4" hidden="1" x14ac:dyDescent="0.2">
      <c r="A1260" s="221" t="s">
        <v>3623</v>
      </c>
      <c r="B1260" s="229" t="str">
        <f>+LEFT(A1260, 23)</f>
        <v>1259. AMD FX-7500 APU (</v>
      </c>
      <c r="C1260" s="221" t="s">
        <v>3441</v>
      </c>
      <c r="D1260" s="221" t="str">
        <f>TRIM(LEFT(+RIGHT(A1260,8),4))</f>
        <v>• 32</v>
      </c>
    </row>
    <row r="1261" spans="1:4" hidden="1" x14ac:dyDescent="0.2">
      <c r="A1261" s="221" t="s">
        <v>3622</v>
      </c>
      <c r="B1261" s="229" t="str">
        <f>+LEFT(A1261, 23)</f>
        <v>1260. Intel Core2 Duo U</v>
      </c>
      <c r="C1261" s="221" t="s">
        <v>3441</v>
      </c>
      <c r="D1261" s="221" t="str">
        <f>TRIM(LEFT(+RIGHT(A1261,8),4))</f>
        <v>• 32</v>
      </c>
    </row>
    <row r="1262" spans="1:4" x14ac:dyDescent="0.2">
      <c r="A1262" s="229" t="s">
        <v>3621</v>
      </c>
    </row>
    <row r="1263" spans="1:4" hidden="1" x14ac:dyDescent="0.2">
      <c r="A1263" s="221" t="s">
        <v>3620</v>
      </c>
      <c r="B1263" s="229" t="str">
        <f>+LEFT(A1263, 23)</f>
        <v>1262. Intel Celeron N41</v>
      </c>
      <c r="C1263" s="221" t="s">
        <v>3441</v>
      </c>
      <c r="D1263" s="221" t="str">
        <f>TRIM(LEFT(+RIGHT(A1263,8),4))</f>
        <v>• 32</v>
      </c>
    </row>
    <row r="1264" spans="1:4" hidden="1" x14ac:dyDescent="0.2">
      <c r="A1264" s="221" t="s">
        <v>3619</v>
      </c>
      <c r="B1264" s="229" t="str">
        <f>+LEFT(A1264, 23)</f>
        <v>1263. AMD Athlon 64 380</v>
      </c>
      <c r="C1264" s="221" t="s">
        <v>3441</v>
      </c>
      <c r="D1264" s="221" t="str">
        <f>TRIM(LEFT(+RIGHT(A1264,8),4))</f>
        <v>• 32</v>
      </c>
    </row>
    <row r="1265" spans="1:4" hidden="1" x14ac:dyDescent="0.2">
      <c r="A1265" s="221" t="s">
        <v>3618</v>
      </c>
      <c r="B1265" s="229" t="str">
        <f>+LEFT(A1265, 23)</f>
        <v>1264. AMD Turion X2 Ult</v>
      </c>
      <c r="C1265" s="221" t="s">
        <v>3441</v>
      </c>
      <c r="D1265" s="221" t="str">
        <f>TRIM(LEFT(+RIGHT(A1265,8),4))</f>
        <v>• 32</v>
      </c>
    </row>
    <row r="1266" spans="1:4" x14ac:dyDescent="0.2">
      <c r="A1266" s="229" t="s">
        <v>3617</v>
      </c>
    </row>
    <row r="1267" spans="1:4" hidden="1" x14ac:dyDescent="0.2">
      <c r="A1267" s="221" t="s">
        <v>3616</v>
      </c>
      <c r="B1267" s="229" t="str">
        <f>+LEFT(A1267, 23)</f>
        <v>1266. AMD A6-7310 APU (</v>
      </c>
      <c r="C1267" s="221" t="s">
        <v>3441</v>
      </c>
      <c r="D1267" s="221" t="str">
        <f>TRIM(LEFT(+RIGHT(A1267,8),4))</f>
        <v>• 32</v>
      </c>
    </row>
    <row r="1268" spans="1:4" hidden="1" x14ac:dyDescent="0.2">
      <c r="A1268" s="221" t="s">
        <v>3615</v>
      </c>
      <c r="B1268" s="229" t="str">
        <f>+LEFT(A1268, 23)</f>
        <v>1267. Intel Core2 Duo U</v>
      </c>
      <c r="C1268" s="221" t="s">
        <v>3441</v>
      </c>
      <c r="D1268" s="221" t="str">
        <f>TRIM(LEFT(+RIGHT(A1268,8),4))</f>
        <v>• 32</v>
      </c>
    </row>
    <row r="1269" spans="1:4" hidden="1" x14ac:dyDescent="0.2">
      <c r="A1269" s="221" t="s">
        <v>3614</v>
      </c>
      <c r="B1269" s="229" t="str">
        <f>+LEFT(A1269, 23)</f>
        <v xml:space="preserve">1268. Intel Atom Z3775 </v>
      </c>
      <c r="C1269" s="221" t="s">
        <v>3441</v>
      </c>
      <c r="D1269" s="221" t="str">
        <f>TRIM(LEFT(+RIGHT(A1269,8),4))</f>
        <v>• 32</v>
      </c>
    </row>
    <row r="1270" spans="1:4" hidden="1" x14ac:dyDescent="0.2">
      <c r="A1270" s="221" t="s">
        <v>3613</v>
      </c>
      <c r="B1270" s="229" t="str">
        <f>+LEFT(A1270, 23)</f>
        <v>1269. Intel Pentium N35</v>
      </c>
      <c r="C1270" s="221" t="s">
        <v>3441</v>
      </c>
      <c r="D1270" s="221" t="str">
        <f>TRIM(LEFT(+RIGHT(A1270,8),4))</f>
        <v>• 32</v>
      </c>
    </row>
    <row r="1271" spans="1:4" hidden="1" x14ac:dyDescent="0.2">
      <c r="A1271" s="221" t="s">
        <v>3612</v>
      </c>
      <c r="B1271" s="229" t="str">
        <f>+LEFT(A1271, 23)</f>
        <v xml:space="preserve">1270. AMD Athlon 64 X2 </v>
      </c>
      <c r="C1271" s="221" t="s">
        <v>3441</v>
      </c>
      <c r="D1271" s="221" t="str">
        <f>TRIM(LEFT(+RIGHT(A1271,8),4))</f>
        <v>• 32</v>
      </c>
    </row>
    <row r="1272" spans="1:4" x14ac:dyDescent="0.2">
      <c r="A1272" s="229" t="s">
        <v>3611</v>
      </c>
    </row>
    <row r="1273" spans="1:4" hidden="1" x14ac:dyDescent="0.2">
      <c r="A1273" s="221" t="s">
        <v>3610</v>
      </c>
      <c r="B1273" s="229" t="str">
        <f>+LEFT(A1273, 23)</f>
        <v>1272. Intel T2500 • 32.</v>
      </c>
      <c r="C1273" s="221" t="s">
        <v>3441</v>
      </c>
      <c r="D1273" s="221" t="str">
        <f>TRIM(LEFT(+RIGHT(A1273,8),4))</f>
        <v>• 32</v>
      </c>
    </row>
    <row r="1274" spans="1:4" hidden="1" x14ac:dyDescent="0.2">
      <c r="A1274" s="221" t="s">
        <v>3609</v>
      </c>
      <c r="B1274" s="229" t="str">
        <f>+LEFT(A1274, 23)</f>
        <v>1273. AMD A8-7100 APU (</v>
      </c>
      <c r="C1274" s="221" t="s">
        <v>3441</v>
      </c>
      <c r="D1274" s="221" t="str">
        <f>TRIM(LEFT(+RIGHT(A1274,8),4))</f>
        <v>• 32</v>
      </c>
    </row>
    <row r="1275" spans="1:4" hidden="1" x14ac:dyDescent="0.2">
      <c r="A1275" s="221" t="s">
        <v>3608</v>
      </c>
      <c r="B1275" s="229" t="str">
        <f>+LEFT(A1275, 23)</f>
        <v>1274. Intel Core2 Duo T</v>
      </c>
      <c r="C1275" s="221" t="s">
        <v>3441</v>
      </c>
      <c r="D1275" s="221" t="str">
        <f>TRIM(LEFT(+RIGHT(A1275,8),4))</f>
        <v>• 32</v>
      </c>
    </row>
    <row r="1276" spans="1:4" hidden="1" x14ac:dyDescent="0.2">
      <c r="A1276" s="221" t="s">
        <v>3607</v>
      </c>
      <c r="B1276" s="229" t="str">
        <f>+LEFT(A1276, 23)</f>
        <v>1275. Intel Pentium 4 3</v>
      </c>
      <c r="C1276" s="221" t="s">
        <v>3441</v>
      </c>
      <c r="D1276" s="221" t="str">
        <f>TRIM(LEFT(+RIGHT(A1276,8),4))</f>
        <v>• 32</v>
      </c>
    </row>
    <row r="1277" spans="1:4" hidden="1" x14ac:dyDescent="0.2">
      <c r="A1277" s="221" t="s">
        <v>3606</v>
      </c>
      <c r="B1277" s="229" t="str">
        <f>+LEFT(A1277, 23)</f>
        <v xml:space="preserve">1276. AMD A6-4455M APU </v>
      </c>
      <c r="C1277" s="221" t="s">
        <v>3441</v>
      </c>
      <c r="D1277" s="221" t="str">
        <f>TRIM(LEFT(+RIGHT(A1277,8),4))</f>
        <v>• 32</v>
      </c>
    </row>
    <row r="1278" spans="1:4" x14ac:dyDescent="0.2">
      <c r="A1278" s="229" t="s">
        <v>3605</v>
      </c>
    </row>
    <row r="1279" spans="1:4" hidden="1" x14ac:dyDescent="0.2">
      <c r="A1279" s="221" t="s">
        <v>3604</v>
      </c>
      <c r="B1279" s="229" t="str">
        <f>+LEFT(A1279, 23)</f>
        <v>1278. Intel Pentium D 3</v>
      </c>
      <c r="C1279" s="221" t="s">
        <v>3441</v>
      </c>
      <c r="D1279" s="221" t="str">
        <f>TRIM(LEFT(+RIGHT(A1279,8),4))</f>
        <v>• 32</v>
      </c>
    </row>
    <row r="1280" spans="1:4" hidden="1" x14ac:dyDescent="0.2">
      <c r="A1280" s="221" t="s">
        <v>3603</v>
      </c>
      <c r="B1280" s="229" t="str">
        <f>+LEFT(A1280, 23)</f>
        <v>1279. AMD Athlon 64 400</v>
      </c>
      <c r="C1280" s="221" t="s">
        <v>3441</v>
      </c>
      <c r="D1280" s="221" t="str">
        <f>TRIM(LEFT(+RIGHT(A1280,8),4))</f>
        <v>• 32</v>
      </c>
    </row>
    <row r="1281" spans="1:4" x14ac:dyDescent="0.2">
      <c r="A1281" s="229" t="s">
        <v>3602</v>
      </c>
    </row>
    <row r="1282" spans="1:4" hidden="1" x14ac:dyDescent="0.2">
      <c r="A1282" s="221" t="s">
        <v>3601</v>
      </c>
      <c r="B1282" s="229" t="str">
        <f>+LEFT(A1282, 23)</f>
        <v>1281. Intel T2400 • 31.</v>
      </c>
      <c r="C1282" s="221" t="s">
        <v>3441</v>
      </c>
      <c r="D1282" s="221" t="str">
        <f>TRIM(LEFT(+RIGHT(A1282,8),4))</f>
        <v>• 31</v>
      </c>
    </row>
    <row r="1283" spans="1:4" x14ac:dyDescent="0.2">
      <c r="A1283" s="229" t="s">
        <v>3600</v>
      </c>
    </row>
    <row r="1284" spans="1:4" hidden="1" x14ac:dyDescent="0.2">
      <c r="A1284" s="221" t="s">
        <v>3599</v>
      </c>
      <c r="B1284" s="229" t="str">
        <f t="shared" ref="B1284:B1290" si="45">+LEFT(A1284, 23)</f>
        <v>1283. Intel Pentium Dua</v>
      </c>
      <c r="C1284" s="221" t="s">
        <v>3441</v>
      </c>
      <c r="D1284" s="221" t="str">
        <f t="shared" ref="D1284:D1290" si="46">TRIM(LEFT(+RIGHT(A1284,8),4))</f>
        <v>• 31</v>
      </c>
    </row>
    <row r="1285" spans="1:4" hidden="1" x14ac:dyDescent="0.2">
      <c r="A1285" s="221" t="s">
        <v>3598</v>
      </c>
      <c r="B1285" s="229" t="str">
        <f t="shared" si="45"/>
        <v>1284. AMD A8-6410 APU R</v>
      </c>
      <c r="C1285" s="221" t="s">
        <v>3441</v>
      </c>
      <c r="D1285" s="221" t="str">
        <f t="shared" si="46"/>
        <v>• 31</v>
      </c>
    </row>
    <row r="1286" spans="1:4" hidden="1" x14ac:dyDescent="0.2">
      <c r="A1286" s="221" t="s">
        <v>3597</v>
      </c>
      <c r="B1286" s="229" t="str">
        <f t="shared" si="45"/>
        <v>1285. AMD Athlon II M30</v>
      </c>
      <c r="C1286" s="221" t="s">
        <v>3441</v>
      </c>
      <c r="D1286" s="221" t="str">
        <f t="shared" si="46"/>
        <v>• 31</v>
      </c>
    </row>
    <row r="1287" spans="1:4" hidden="1" x14ac:dyDescent="0.2">
      <c r="A1287" s="221" t="s">
        <v>3596</v>
      </c>
      <c r="B1287" s="229" t="str">
        <f t="shared" si="45"/>
        <v>1286. AMD Athlon 64 320</v>
      </c>
      <c r="C1287" s="221" t="s">
        <v>3441</v>
      </c>
      <c r="D1287" s="221" t="str">
        <f t="shared" si="46"/>
        <v>• 31</v>
      </c>
    </row>
    <row r="1288" spans="1:4" hidden="1" x14ac:dyDescent="0.2">
      <c r="A1288" s="221" t="s">
        <v>3595</v>
      </c>
      <c r="B1288" s="229" t="str">
        <f t="shared" si="45"/>
        <v xml:space="preserve">1287. AMD Turion 64 X2 </v>
      </c>
      <c r="C1288" s="221" t="s">
        <v>3441</v>
      </c>
      <c r="D1288" s="221" t="str">
        <f t="shared" si="46"/>
        <v>• 31</v>
      </c>
    </row>
    <row r="1289" spans="1:4" hidden="1" x14ac:dyDescent="0.2">
      <c r="A1289" s="221" t="s">
        <v>3594</v>
      </c>
      <c r="B1289" s="229" t="str">
        <f t="shared" si="45"/>
        <v xml:space="preserve">1288. AMD A4-4355M APU </v>
      </c>
      <c r="C1289" s="221" t="s">
        <v>3441</v>
      </c>
      <c r="D1289" s="221" t="str">
        <f t="shared" si="46"/>
        <v>• 31</v>
      </c>
    </row>
    <row r="1290" spans="1:4" hidden="1" x14ac:dyDescent="0.2">
      <c r="A1290" s="221" t="s">
        <v>3593</v>
      </c>
      <c r="B1290" s="229" t="str">
        <f t="shared" si="45"/>
        <v>1289. Intel T2300 • 31.</v>
      </c>
      <c r="C1290" s="221" t="s">
        <v>3441</v>
      </c>
      <c r="D1290" s="221" t="str">
        <f t="shared" si="46"/>
        <v>• 31</v>
      </c>
    </row>
    <row r="1291" spans="1:4" x14ac:dyDescent="0.2">
      <c r="A1291" s="229" t="s">
        <v>3592</v>
      </c>
    </row>
    <row r="1292" spans="1:4" x14ac:dyDescent="0.2">
      <c r="A1292" s="229" t="s">
        <v>3591</v>
      </c>
    </row>
    <row r="1293" spans="1:4" hidden="1" x14ac:dyDescent="0.2">
      <c r="A1293" s="221" t="s">
        <v>3590</v>
      </c>
      <c r="B1293" s="229" t="str">
        <f>+LEFT(A1293, 23)</f>
        <v xml:space="preserve">1292. AMD A4-3305M APU </v>
      </c>
      <c r="C1293" s="221" t="s">
        <v>3441</v>
      </c>
      <c r="D1293" s="221" t="str">
        <f>TRIM(LEFT(+RIGHT(A1293,8),4))</f>
        <v>• 31</v>
      </c>
    </row>
    <row r="1294" spans="1:4" x14ac:dyDescent="0.2">
      <c r="A1294" s="229" t="s">
        <v>3589</v>
      </c>
    </row>
    <row r="1295" spans="1:4" x14ac:dyDescent="0.2">
      <c r="A1295" s="229" t="s">
        <v>3588</v>
      </c>
    </row>
    <row r="1296" spans="1:4" hidden="1" x14ac:dyDescent="0.2">
      <c r="A1296" s="221" t="s">
        <v>3587</v>
      </c>
      <c r="B1296" s="229" t="str">
        <f>+LEFT(A1296, 23)</f>
        <v>1295. AMD A8-7410 APU (</v>
      </c>
      <c r="C1296" s="221" t="s">
        <v>3441</v>
      </c>
      <c r="D1296" s="221" t="str">
        <f>TRIM(LEFT(+RIGHT(A1296,8),4))</f>
        <v>• 31</v>
      </c>
    </row>
    <row r="1297" spans="1:4" hidden="1" x14ac:dyDescent="0.2">
      <c r="A1297" s="221" t="s">
        <v>3586</v>
      </c>
      <c r="B1297" s="229" t="str">
        <f>+LEFT(A1297, 23)</f>
        <v xml:space="preserve">1296. Intel Atom Z3770 </v>
      </c>
      <c r="C1297" s="221" t="s">
        <v>3441</v>
      </c>
      <c r="D1297" s="221" t="str">
        <f>TRIM(LEFT(+RIGHT(A1297,8),4))</f>
        <v>• 31</v>
      </c>
    </row>
    <row r="1298" spans="1:4" x14ac:dyDescent="0.2">
      <c r="A1298" s="229" t="s">
        <v>3585</v>
      </c>
    </row>
    <row r="1299" spans="1:4" hidden="1" x14ac:dyDescent="0.2">
      <c r="A1299" s="221" t="s">
        <v>3584</v>
      </c>
      <c r="B1299" s="229" t="str">
        <f>+LEFT(A1299, 23)</f>
        <v>1298. Intel Core i3 U 3</v>
      </c>
      <c r="C1299" s="221" t="s">
        <v>3441</v>
      </c>
      <c r="D1299" s="221" t="str">
        <f>TRIM(LEFT(+RIGHT(A1299,8),4))</f>
        <v>• 30</v>
      </c>
    </row>
    <row r="1300" spans="1:4" x14ac:dyDescent="0.2">
      <c r="A1300" s="229" t="s">
        <v>3583</v>
      </c>
    </row>
    <row r="1301" spans="1:4" x14ac:dyDescent="0.2">
      <c r="A1301" s="229" t="s">
        <v>3582</v>
      </c>
    </row>
    <row r="1302" spans="1:4" hidden="1" x14ac:dyDescent="0.2">
      <c r="A1302" s="221" t="s">
        <v>3581</v>
      </c>
      <c r="B1302" s="229" t="str">
        <f>+LEFT(A1302, 23)</f>
        <v xml:space="preserve">1301. AMD Athlon 64 X2 </v>
      </c>
      <c r="C1302" s="221" t="s">
        <v>3441</v>
      </c>
      <c r="D1302" s="221" t="str">
        <f>TRIM(LEFT(+RIGHT(A1302,8),4))</f>
        <v>• 30</v>
      </c>
    </row>
    <row r="1303" spans="1:4" hidden="1" x14ac:dyDescent="0.2">
      <c r="A1303" s="221" t="s">
        <v>3580</v>
      </c>
      <c r="B1303" s="229" t="str">
        <f>+LEFT(A1303, 23)</f>
        <v>1302. Intel Celeron N29</v>
      </c>
      <c r="C1303" s="221" t="s">
        <v>3441</v>
      </c>
      <c r="D1303" s="221" t="str">
        <f>TRIM(LEFT(+RIGHT(A1303,8),4))</f>
        <v>• 30</v>
      </c>
    </row>
    <row r="1304" spans="1:4" x14ac:dyDescent="0.2">
      <c r="A1304" s="229" t="s">
        <v>3579</v>
      </c>
    </row>
    <row r="1305" spans="1:4" x14ac:dyDescent="0.2">
      <c r="A1305" s="229" t="s">
        <v>3578</v>
      </c>
    </row>
    <row r="1306" spans="1:4" hidden="1" x14ac:dyDescent="0.2">
      <c r="A1306" s="221" t="s">
        <v>3577</v>
      </c>
      <c r="B1306" s="229" t="str">
        <f>+LEFT(A1306, 23)</f>
        <v>1305. Intel Pentium 4 3</v>
      </c>
      <c r="C1306" s="221" t="s">
        <v>3441</v>
      </c>
      <c r="D1306" s="221" t="str">
        <f>TRIM(LEFT(+RIGHT(A1306,8),4))</f>
        <v>• 30</v>
      </c>
    </row>
    <row r="1307" spans="1:4" hidden="1" x14ac:dyDescent="0.2">
      <c r="A1307" s="221" t="s">
        <v>3576</v>
      </c>
      <c r="B1307" s="229" t="str">
        <f>+LEFT(A1307, 23)</f>
        <v>1306. Intel Core i5 U 4</v>
      </c>
      <c r="C1307" s="221" t="s">
        <v>3441</v>
      </c>
      <c r="D1307" s="221" t="str">
        <f>TRIM(LEFT(+RIGHT(A1307,8),4))</f>
        <v>• 30</v>
      </c>
    </row>
    <row r="1308" spans="1:4" x14ac:dyDescent="0.2">
      <c r="A1308" s="229" t="s">
        <v>3575</v>
      </c>
    </row>
    <row r="1309" spans="1:4" hidden="1" x14ac:dyDescent="0.2">
      <c r="A1309" s="221" t="s">
        <v>3574</v>
      </c>
      <c r="B1309" s="229" t="str">
        <f t="shared" ref="B1309:B1321" si="47">+LEFT(A1309, 23)</f>
        <v xml:space="preserve">1308. AMD A10-7300 APU </v>
      </c>
      <c r="C1309" s="221" t="s">
        <v>3441</v>
      </c>
      <c r="D1309" s="221" t="str">
        <f t="shared" ref="D1309:D1321" si="48">TRIM(LEFT(+RIGHT(A1309,8),4))</f>
        <v>• 30</v>
      </c>
    </row>
    <row r="1310" spans="1:4" hidden="1" x14ac:dyDescent="0.2">
      <c r="A1310" s="221" t="s">
        <v>3573</v>
      </c>
      <c r="B1310" s="229" t="str">
        <f t="shared" si="47"/>
        <v>1309. Intel Core2 Duo L</v>
      </c>
      <c r="C1310" s="221" t="s">
        <v>3441</v>
      </c>
      <c r="D1310" s="221" t="str">
        <f t="shared" si="48"/>
        <v>• 30</v>
      </c>
    </row>
    <row r="1311" spans="1:4" hidden="1" x14ac:dyDescent="0.2">
      <c r="A1311" s="221" t="s">
        <v>3572</v>
      </c>
      <c r="B1311" s="229" t="str">
        <f t="shared" si="47"/>
        <v xml:space="preserve">1310. AMD Turion 64 X2 </v>
      </c>
      <c r="C1311" s="221" t="s">
        <v>3441</v>
      </c>
      <c r="D1311" s="221" t="str">
        <f t="shared" si="48"/>
        <v>• 30</v>
      </c>
    </row>
    <row r="1312" spans="1:4" hidden="1" x14ac:dyDescent="0.2">
      <c r="A1312" s="221" t="s">
        <v>3571</v>
      </c>
      <c r="B1312" s="229" t="str">
        <f t="shared" si="47"/>
        <v>1311. AMD A6-5200 APU •</v>
      </c>
      <c r="C1312" s="221" t="s">
        <v>3441</v>
      </c>
      <c r="D1312" s="221" t="str">
        <f t="shared" si="48"/>
        <v>• 30</v>
      </c>
    </row>
    <row r="1313" spans="1:4" hidden="1" x14ac:dyDescent="0.2">
      <c r="A1313" s="221" t="s">
        <v>3570</v>
      </c>
      <c r="B1313" s="229" t="str">
        <f t="shared" si="47"/>
        <v>1312. Intel Celeron 900</v>
      </c>
      <c r="C1313" s="221" t="s">
        <v>3441</v>
      </c>
      <c r="D1313" s="221" t="str">
        <f t="shared" si="48"/>
        <v>• 30</v>
      </c>
    </row>
    <row r="1314" spans="1:4" hidden="1" x14ac:dyDescent="0.2">
      <c r="A1314" s="221" t="s">
        <v>3569</v>
      </c>
      <c r="B1314" s="229" t="str">
        <f t="shared" si="47"/>
        <v>1313. AMD A9-9400 APU (</v>
      </c>
      <c r="C1314" s="221" t="s">
        <v>3441</v>
      </c>
      <c r="D1314" s="221" t="str">
        <f t="shared" si="48"/>
        <v>• 30</v>
      </c>
    </row>
    <row r="1315" spans="1:4" hidden="1" x14ac:dyDescent="0.2">
      <c r="A1315" s="221" t="s">
        <v>3568</v>
      </c>
      <c r="B1315" s="229" t="str">
        <f t="shared" si="47"/>
        <v>1314. AMD A6-9210 APU (</v>
      </c>
      <c r="C1315" s="221" t="s">
        <v>3441</v>
      </c>
      <c r="D1315" s="221" t="str">
        <f t="shared" si="48"/>
        <v>• 30</v>
      </c>
    </row>
    <row r="1316" spans="1:4" hidden="1" x14ac:dyDescent="0.2">
      <c r="A1316" s="221" t="s">
        <v>3567</v>
      </c>
      <c r="B1316" s="229" t="str">
        <f t="shared" si="47"/>
        <v>1315. Intel U7300 • 30.</v>
      </c>
      <c r="C1316" s="221" t="s">
        <v>3441</v>
      </c>
      <c r="D1316" s="221" t="str">
        <f t="shared" si="48"/>
        <v>• 30</v>
      </c>
    </row>
    <row r="1317" spans="1:4" hidden="1" x14ac:dyDescent="0.2">
      <c r="A1317" s="221" t="s">
        <v>3566</v>
      </c>
      <c r="B1317" s="229" t="str">
        <f t="shared" si="47"/>
        <v>1316. Intel Core i3 U 3</v>
      </c>
      <c r="C1317" s="221" t="s">
        <v>3441</v>
      </c>
      <c r="D1317" s="221" t="str">
        <f t="shared" si="48"/>
        <v>• 30</v>
      </c>
    </row>
    <row r="1318" spans="1:4" hidden="1" x14ac:dyDescent="0.2">
      <c r="A1318" s="221" t="s">
        <v>3565</v>
      </c>
      <c r="B1318" s="229" t="str">
        <f t="shared" si="47"/>
        <v>1317. Intel Pentium 4 3</v>
      </c>
      <c r="C1318" s="221" t="s">
        <v>3441</v>
      </c>
      <c r="D1318" s="221" t="str">
        <f t="shared" si="48"/>
        <v>• 30</v>
      </c>
    </row>
    <row r="1319" spans="1:4" hidden="1" x14ac:dyDescent="0.2">
      <c r="A1319" s="221" t="s">
        <v>3564</v>
      </c>
      <c r="B1319" s="229" t="str">
        <f t="shared" si="47"/>
        <v>1318. Intel T2250 • 30%</v>
      </c>
      <c r="C1319" s="221" t="s">
        <v>3441</v>
      </c>
      <c r="D1319" s="221" t="str">
        <f t="shared" si="48"/>
        <v>0 •</v>
      </c>
    </row>
    <row r="1320" spans="1:4" hidden="1" x14ac:dyDescent="0.2">
      <c r="A1320" s="221" t="s">
        <v>3563</v>
      </c>
      <c r="B1320" s="229" t="str">
        <f t="shared" si="47"/>
        <v>1319. Intel U2300 • 29.</v>
      </c>
      <c r="C1320" s="221" t="s">
        <v>3441</v>
      </c>
      <c r="D1320" s="221" t="str">
        <f t="shared" si="48"/>
        <v>• 29</v>
      </c>
    </row>
    <row r="1321" spans="1:4" hidden="1" x14ac:dyDescent="0.2">
      <c r="A1321" s="221" t="s">
        <v>3562</v>
      </c>
      <c r="B1321" s="229" t="str">
        <f t="shared" si="47"/>
        <v xml:space="preserve">1320. Intel Atom Z3740 </v>
      </c>
      <c r="C1321" s="221" t="s">
        <v>3441</v>
      </c>
      <c r="D1321" s="221" t="str">
        <f t="shared" si="48"/>
        <v>• 29</v>
      </c>
    </row>
    <row r="1322" spans="1:4" x14ac:dyDescent="0.2">
      <c r="A1322" s="229" t="s">
        <v>3561</v>
      </c>
    </row>
    <row r="1323" spans="1:4" hidden="1" x14ac:dyDescent="0.2">
      <c r="A1323" s="221" t="s">
        <v>3560</v>
      </c>
      <c r="B1323" s="229" t="str">
        <f>+LEFT(A1323, 23)</f>
        <v>1322. Intel Core Duo T2</v>
      </c>
      <c r="C1323" s="221" t="s">
        <v>3441</v>
      </c>
      <c r="D1323" s="221" t="str">
        <f>TRIM(LEFT(+RIGHT(A1323,8),4))</f>
        <v>• 29</v>
      </c>
    </row>
    <row r="1324" spans="1:4" hidden="1" x14ac:dyDescent="0.2">
      <c r="A1324" s="221" t="s">
        <v>3559</v>
      </c>
      <c r="B1324" s="229" t="str">
        <f>+LEFT(A1324, 23)</f>
        <v xml:space="preserve">1323. AMD E2-3000M APU </v>
      </c>
      <c r="C1324" s="221" t="s">
        <v>3441</v>
      </c>
      <c r="D1324" s="221" t="str">
        <f>TRIM(LEFT(+RIGHT(A1324,8),4))</f>
        <v>• 29</v>
      </c>
    </row>
    <row r="1325" spans="1:4" x14ac:dyDescent="0.2">
      <c r="A1325" s="229" t="s">
        <v>3558</v>
      </c>
    </row>
    <row r="1326" spans="1:4" x14ac:dyDescent="0.2">
      <c r="A1326" s="229" t="s">
        <v>3557</v>
      </c>
    </row>
    <row r="1327" spans="1:4" hidden="1" x14ac:dyDescent="0.2">
      <c r="A1327" s="221" t="s">
        <v>3556</v>
      </c>
      <c r="B1327" s="229" t="str">
        <f>+LEFT(A1327, 23)</f>
        <v>1326. Intel Pentium N42</v>
      </c>
      <c r="C1327" s="221" t="s">
        <v>3441</v>
      </c>
      <c r="D1327" s="221" t="str">
        <f>TRIM(LEFT(+RIGHT(A1327,8),4))</f>
        <v>• 29</v>
      </c>
    </row>
    <row r="1328" spans="1:4" hidden="1" x14ac:dyDescent="0.2">
      <c r="A1328" s="221" t="s">
        <v>3555</v>
      </c>
      <c r="B1328" s="229" t="str">
        <f>+LEFT(A1328, 23)</f>
        <v>1327. Intel Celeron E15</v>
      </c>
      <c r="C1328" s="221" t="s">
        <v>3441</v>
      </c>
      <c r="D1328" s="221" t="str">
        <f>TRIM(LEFT(+RIGHT(A1328,8),4))</f>
        <v>• 29</v>
      </c>
    </row>
    <row r="1329" spans="1:4" x14ac:dyDescent="0.2">
      <c r="A1329" s="229" t="s">
        <v>3554</v>
      </c>
    </row>
    <row r="1330" spans="1:4" x14ac:dyDescent="0.2">
      <c r="A1330" s="229" t="s">
        <v>3553</v>
      </c>
    </row>
    <row r="1331" spans="1:4" hidden="1" x14ac:dyDescent="0.2">
      <c r="A1331" s="221" t="s">
        <v>3552</v>
      </c>
      <c r="B1331" s="229" t="str">
        <f>+LEFT(A1331, 23)</f>
        <v>1330. AMD A9-9410 APU (</v>
      </c>
      <c r="C1331" s="221" t="s">
        <v>3441</v>
      </c>
      <c r="D1331" s="221" t="str">
        <f>TRIM(LEFT(+RIGHT(A1331,8),4))</f>
        <v>• 29</v>
      </c>
    </row>
    <row r="1332" spans="1:4" hidden="1" x14ac:dyDescent="0.2">
      <c r="A1332" s="221" t="s">
        <v>3551</v>
      </c>
      <c r="B1332" s="229" t="str">
        <f>+LEFT(A1332, 23)</f>
        <v>1331. Intel Pentium Dua</v>
      </c>
      <c r="C1332" s="221" t="s">
        <v>3441</v>
      </c>
      <c r="D1332" s="221" t="str">
        <f>TRIM(LEFT(+RIGHT(A1332,8),4))</f>
        <v>• 29</v>
      </c>
    </row>
    <row r="1333" spans="1:4" hidden="1" x14ac:dyDescent="0.2">
      <c r="A1333" s="221" t="s">
        <v>3550</v>
      </c>
      <c r="B1333" s="229" t="str">
        <f>+LEFT(A1333, 23)</f>
        <v>1332. Intel 575 • 29.5%</v>
      </c>
      <c r="C1333" s="221" t="s">
        <v>3441</v>
      </c>
      <c r="D1333" s="221" t="str">
        <f>TRIM(LEFT(+RIGHT(A1333,8),4))</f>
        <v>• 29</v>
      </c>
    </row>
    <row r="1334" spans="1:4" hidden="1" x14ac:dyDescent="0.2">
      <c r="A1334" s="221" t="s">
        <v>3549</v>
      </c>
      <c r="B1334" s="229" t="str">
        <f>+LEFT(A1334, 23)</f>
        <v>1333. AMD A4-6210 APU R</v>
      </c>
      <c r="C1334" s="221" t="s">
        <v>3441</v>
      </c>
      <c r="D1334" s="221" t="str">
        <f>TRIM(LEFT(+RIGHT(A1334,8),4))</f>
        <v>• 29</v>
      </c>
    </row>
    <row r="1335" spans="1:4" hidden="1" x14ac:dyDescent="0.2">
      <c r="A1335" s="221" t="s">
        <v>3548</v>
      </c>
      <c r="B1335" s="229" t="str">
        <f>+LEFT(A1335, 23)</f>
        <v>1334. Intel Pentium D 2</v>
      </c>
      <c r="C1335" s="221" t="s">
        <v>3441</v>
      </c>
      <c r="D1335" s="221" t="str">
        <f>TRIM(LEFT(+RIGHT(A1335,8),4))</f>
        <v>• 29</v>
      </c>
    </row>
    <row r="1336" spans="1:4" x14ac:dyDescent="0.2">
      <c r="A1336" s="229" t="s">
        <v>3547</v>
      </c>
    </row>
    <row r="1337" spans="1:4" hidden="1" x14ac:dyDescent="0.2">
      <c r="A1337" s="221" t="s">
        <v>3546</v>
      </c>
      <c r="B1337" s="229" t="str">
        <f t="shared" ref="B1337:B1346" si="49">+LEFT(A1337, 23)</f>
        <v>1336. AMD E2-7110 APU (</v>
      </c>
      <c r="C1337" s="221" t="s">
        <v>3441</v>
      </c>
      <c r="D1337" s="221" t="str">
        <f t="shared" ref="D1337:D1346" si="50">TRIM(LEFT(+RIGHT(A1337,8),4))</f>
        <v>• 29</v>
      </c>
    </row>
    <row r="1338" spans="1:4" hidden="1" x14ac:dyDescent="0.2">
      <c r="A1338" s="221" t="s">
        <v>3545</v>
      </c>
      <c r="B1338" s="229" t="str">
        <f t="shared" si="49"/>
        <v>1337. Intel U4100 • 29.</v>
      </c>
      <c r="C1338" s="221" t="s">
        <v>3441</v>
      </c>
      <c r="D1338" s="221" t="str">
        <f t="shared" si="50"/>
        <v>• 29</v>
      </c>
    </row>
    <row r="1339" spans="1:4" hidden="1" x14ac:dyDescent="0.2">
      <c r="A1339" s="221" t="s">
        <v>3544</v>
      </c>
      <c r="B1339" s="229" t="str">
        <f t="shared" si="49"/>
        <v>1338. AMD Turion II Neo</v>
      </c>
      <c r="C1339" s="221" t="s">
        <v>3441</v>
      </c>
      <c r="D1339" s="221" t="str">
        <f t="shared" si="50"/>
        <v>• 29</v>
      </c>
    </row>
    <row r="1340" spans="1:4" hidden="1" x14ac:dyDescent="0.2">
      <c r="A1340" s="221" t="s">
        <v>3543</v>
      </c>
      <c r="B1340" s="229" t="str">
        <f t="shared" si="49"/>
        <v>1339. Intel Pentium 4 3</v>
      </c>
      <c r="C1340" s="221" t="s">
        <v>3441</v>
      </c>
      <c r="D1340" s="221" t="str">
        <f t="shared" si="50"/>
        <v>• 29</v>
      </c>
    </row>
    <row r="1341" spans="1:4" hidden="1" x14ac:dyDescent="0.2">
      <c r="A1341" s="221" t="s">
        <v>3542</v>
      </c>
      <c r="B1341" s="229" t="str">
        <f t="shared" si="49"/>
        <v>1340. AMD A4-9120 APU (</v>
      </c>
      <c r="C1341" s="221" t="s">
        <v>3441</v>
      </c>
      <c r="D1341" s="221" t="str">
        <f t="shared" si="50"/>
        <v>• 29</v>
      </c>
    </row>
    <row r="1342" spans="1:4" hidden="1" x14ac:dyDescent="0.2">
      <c r="A1342" s="221" t="s">
        <v>3541</v>
      </c>
      <c r="B1342" s="229" t="str">
        <f t="shared" si="49"/>
        <v>1341. Intel Core2 T5200</v>
      </c>
      <c r="C1342" s="221" t="s">
        <v>3441</v>
      </c>
      <c r="D1342" s="221" t="str">
        <f t="shared" si="50"/>
        <v>• 29</v>
      </c>
    </row>
    <row r="1343" spans="1:4" hidden="1" x14ac:dyDescent="0.2">
      <c r="A1343" s="221" t="s">
        <v>3540</v>
      </c>
      <c r="B1343" s="229" t="str">
        <f t="shared" si="49"/>
        <v>1342. AMD A6-9220 APU (</v>
      </c>
      <c r="C1343" s="221" t="s">
        <v>3441</v>
      </c>
      <c r="D1343" s="221" t="str">
        <f t="shared" si="50"/>
        <v>• 29</v>
      </c>
    </row>
    <row r="1344" spans="1:4" hidden="1" x14ac:dyDescent="0.2">
      <c r="A1344" s="221" t="s">
        <v>3539</v>
      </c>
      <c r="B1344" s="229" t="str">
        <f t="shared" si="49"/>
        <v>1343. Intel Celeron J34</v>
      </c>
      <c r="C1344" s="221" t="s">
        <v>3441</v>
      </c>
      <c r="D1344" s="221" t="str">
        <f t="shared" si="50"/>
        <v>• 29</v>
      </c>
    </row>
    <row r="1345" spans="1:4" hidden="1" x14ac:dyDescent="0.2">
      <c r="A1345" s="221" t="s">
        <v>3538</v>
      </c>
      <c r="B1345" s="229" t="str">
        <f t="shared" si="49"/>
        <v>1344. Intel Celeron N28</v>
      </c>
      <c r="C1345" s="221" t="s">
        <v>3441</v>
      </c>
      <c r="D1345" s="221" t="str">
        <f t="shared" si="50"/>
        <v>• 29</v>
      </c>
    </row>
    <row r="1346" spans="1:4" hidden="1" x14ac:dyDescent="0.2">
      <c r="A1346" s="221" t="s">
        <v>3537</v>
      </c>
      <c r="B1346" s="229" t="str">
        <f t="shared" si="49"/>
        <v>1346. AMD Athlon X2 Dua</v>
      </c>
      <c r="C1346" s="221" t="s">
        <v>3441</v>
      </c>
      <c r="D1346" s="221" t="str">
        <f t="shared" si="50"/>
        <v>• 29</v>
      </c>
    </row>
    <row r="1347" spans="1:4" x14ac:dyDescent="0.2">
      <c r="A1347" s="229" t="s">
        <v>3536</v>
      </c>
    </row>
    <row r="1348" spans="1:4" x14ac:dyDescent="0.2">
      <c r="A1348" s="229" t="s">
        <v>3535</v>
      </c>
    </row>
    <row r="1349" spans="1:4" hidden="1" x14ac:dyDescent="0.2">
      <c r="A1349" s="221" t="s">
        <v>3534</v>
      </c>
      <c r="B1349" s="229" t="str">
        <f>+LEFT(A1349, 23)</f>
        <v>1348. AMD A6-9200 APU (</v>
      </c>
      <c r="C1349" s="221" t="s">
        <v>3441</v>
      </c>
      <c r="D1349" s="221" t="str">
        <f>TRIM(LEFT(+RIGHT(A1349,8),4))</f>
        <v>• 28</v>
      </c>
    </row>
    <row r="1350" spans="1:4" hidden="1" x14ac:dyDescent="0.2">
      <c r="A1350" s="221" t="s">
        <v>3533</v>
      </c>
      <c r="B1350" s="229" t="str">
        <f>+LEFT(A1350, 23)</f>
        <v>1349. Intel Pentium Dua</v>
      </c>
      <c r="C1350" s="221" t="s">
        <v>3441</v>
      </c>
      <c r="D1350" s="221" t="str">
        <f>TRIM(LEFT(+RIGHT(A1350,8),4))</f>
        <v>• 28</v>
      </c>
    </row>
    <row r="1351" spans="1:4" hidden="1" x14ac:dyDescent="0.2">
      <c r="A1351" s="221" t="s">
        <v>3532</v>
      </c>
      <c r="B1351" s="229" t="str">
        <f>+LEFT(A1351, 23)</f>
        <v>1350. AMD A9-9420 APU (</v>
      </c>
      <c r="C1351" s="221" t="s">
        <v>3441</v>
      </c>
      <c r="D1351" s="221" t="str">
        <f>TRIM(LEFT(+RIGHT(A1351,8),4))</f>
        <v>• 28</v>
      </c>
    </row>
    <row r="1352" spans="1:4" hidden="1" x14ac:dyDescent="0.2">
      <c r="A1352" s="221" t="s">
        <v>3531</v>
      </c>
      <c r="B1352" s="229" t="str">
        <f>+LEFT(A1352, 23)</f>
        <v>1351. Intel Celeron N28</v>
      </c>
      <c r="C1352" s="221" t="s">
        <v>3441</v>
      </c>
      <c r="D1352" s="221" t="str">
        <f>TRIM(LEFT(+RIGHT(A1352,8),4))</f>
        <v>• 28</v>
      </c>
    </row>
    <row r="1353" spans="1:4" x14ac:dyDescent="0.2">
      <c r="A1353" s="229" t="s">
        <v>3530</v>
      </c>
    </row>
    <row r="1354" spans="1:4" hidden="1" x14ac:dyDescent="0.2">
      <c r="A1354" s="221" t="s">
        <v>3529</v>
      </c>
      <c r="B1354" s="229" t="str">
        <f>+LEFT(A1354, 23)</f>
        <v>1353. AMD Sempron 3600+</v>
      </c>
      <c r="C1354" s="221" t="s">
        <v>3441</v>
      </c>
      <c r="D1354" s="221" t="str">
        <f>TRIM(LEFT(+RIGHT(A1354,8),4))</f>
        <v>• 28</v>
      </c>
    </row>
    <row r="1355" spans="1:4" hidden="1" x14ac:dyDescent="0.2">
      <c r="A1355" s="221" t="s">
        <v>3528</v>
      </c>
      <c r="B1355" s="229" t="str">
        <f>+LEFT(A1355, 23)</f>
        <v>1354. Intel Celeron J40</v>
      </c>
      <c r="C1355" s="221" t="s">
        <v>3441</v>
      </c>
      <c r="D1355" s="221" t="str">
        <f>TRIM(LEFT(+RIGHT(A1355,8),4))</f>
        <v>• 28</v>
      </c>
    </row>
    <row r="1356" spans="1:4" hidden="1" x14ac:dyDescent="0.2">
      <c r="A1356" s="221" t="s">
        <v>3527</v>
      </c>
      <c r="B1356" s="229" t="str">
        <f>+LEFT(A1356, 23)</f>
        <v xml:space="preserve">1355. AMD Athlon 64 X2 </v>
      </c>
      <c r="C1356" s="221" t="s">
        <v>3441</v>
      </c>
      <c r="D1356" s="221" t="str">
        <f>TRIM(LEFT(+RIGHT(A1356,8),4))</f>
        <v>• 28</v>
      </c>
    </row>
    <row r="1357" spans="1:4" x14ac:dyDescent="0.2">
      <c r="A1357" s="229" t="s">
        <v>3526</v>
      </c>
    </row>
    <row r="1358" spans="1:4" hidden="1" x14ac:dyDescent="0.2">
      <c r="A1358" s="221" t="s">
        <v>3525</v>
      </c>
      <c r="B1358" s="229" t="str">
        <f>+LEFT(A1358, 23)</f>
        <v>1357. AMD E2-9000 APU (</v>
      </c>
      <c r="C1358" s="221" t="s">
        <v>3441</v>
      </c>
      <c r="D1358" s="221" t="str">
        <f>TRIM(LEFT(+RIGHT(A1358,8),4))</f>
        <v>) •</v>
      </c>
    </row>
    <row r="1359" spans="1:4" hidden="1" x14ac:dyDescent="0.2">
      <c r="A1359" s="221" t="s">
        <v>3524</v>
      </c>
      <c r="B1359" s="229" t="str">
        <f>+LEFT(A1359, 23)</f>
        <v>1358. AMD Athlon X2 Dua</v>
      </c>
      <c r="C1359" s="221" t="s">
        <v>3441</v>
      </c>
      <c r="D1359" s="221" t="str">
        <f>TRIM(LEFT(+RIGHT(A1359,8),4))</f>
        <v>• 27</v>
      </c>
    </row>
    <row r="1360" spans="1:4" hidden="1" x14ac:dyDescent="0.2">
      <c r="A1360" s="221" t="s">
        <v>3523</v>
      </c>
      <c r="B1360" s="229" t="str">
        <f>+LEFT(A1360, 23)</f>
        <v>1359. AMD E2-9010 APU (</v>
      </c>
      <c r="C1360" s="221" t="s">
        <v>3441</v>
      </c>
      <c r="D1360" s="221" t="str">
        <f>TRIM(LEFT(+RIGHT(A1360,8),4))</f>
        <v>• 27</v>
      </c>
    </row>
    <row r="1361" spans="1:4" x14ac:dyDescent="0.2">
      <c r="A1361" s="229" t="s">
        <v>3522</v>
      </c>
    </row>
    <row r="1362" spans="1:4" hidden="1" x14ac:dyDescent="0.2">
      <c r="A1362" s="221" t="s">
        <v>3521</v>
      </c>
      <c r="B1362" s="229" t="str">
        <f t="shared" ref="B1362:B1367" si="51">+LEFT(A1362, 23)</f>
        <v>1361. AMD AthlonX2 Dual</v>
      </c>
      <c r="C1362" s="221" t="s">
        <v>3441</v>
      </c>
      <c r="D1362" s="221" t="str">
        <f t="shared" ref="D1362:D1367" si="52">TRIM(LEFT(+RIGHT(A1362,8),4))</f>
        <v>• 27</v>
      </c>
    </row>
    <row r="1363" spans="1:4" hidden="1" x14ac:dyDescent="0.2">
      <c r="A1363" s="221" t="s">
        <v>3520</v>
      </c>
      <c r="B1363" s="229" t="str">
        <f t="shared" si="51"/>
        <v>1362. AMD Athlon Neo X2</v>
      </c>
      <c r="C1363" s="221" t="s">
        <v>3441</v>
      </c>
      <c r="D1363" s="221" t="str">
        <f t="shared" si="52"/>
        <v>• 27</v>
      </c>
    </row>
    <row r="1364" spans="1:4" hidden="1" x14ac:dyDescent="0.2">
      <c r="A1364" s="221" t="s">
        <v>3519</v>
      </c>
      <c r="B1364" s="229" t="str">
        <f t="shared" si="51"/>
        <v>1363. Intel Celeron N31</v>
      </c>
      <c r="C1364" s="221" t="s">
        <v>3441</v>
      </c>
      <c r="D1364" s="221" t="str">
        <f t="shared" si="52"/>
        <v>• 27</v>
      </c>
    </row>
    <row r="1365" spans="1:4" hidden="1" x14ac:dyDescent="0.2">
      <c r="A1365" s="221" t="s">
        <v>3518</v>
      </c>
      <c r="B1365" s="229" t="str">
        <f t="shared" si="51"/>
        <v>1364. Intel Celeron N28</v>
      </c>
      <c r="C1365" s="221" t="s">
        <v>3441</v>
      </c>
      <c r="D1365" s="221" t="str">
        <f t="shared" si="52"/>
        <v>• 27</v>
      </c>
    </row>
    <row r="1366" spans="1:4" hidden="1" x14ac:dyDescent="0.2">
      <c r="A1366" s="221" t="s">
        <v>3517</v>
      </c>
      <c r="B1366" s="229" t="str">
        <f t="shared" si="51"/>
        <v>1365. Intel Atom x7-Z87</v>
      </c>
      <c r="C1366" s="221" t="s">
        <v>3441</v>
      </c>
      <c r="D1366" s="221" t="str">
        <f t="shared" si="52"/>
        <v>• 27</v>
      </c>
    </row>
    <row r="1367" spans="1:4" hidden="1" x14ac:dyDescent="0.2">
      <c r="A1367" s="221" t="s">
        <v>3516</v>
      </c>
      <c r="B1367" s="229" t="str">
        <f t="shared" si="51"/>
        <v xml:space="preserve">1366. AMD E-350D APU • </v>
      </c>
      <c r="C1367" s="221" t="s">
        <v>3441</v>
      </c>
      <c r="D1367" s="221" t="str">
        <f t="shared" si="52"/>
        <v>• 27</v>
      </c>
    </row>
    <row r="1368" spans="1:4" x14ac:dyDescent="0.2">
      <c r="A1368" s="229" t="s">
        <v>3515</v>
      </c>
    </row>
    <row r="1369" spans="1:4" hidden="1" x14ac:dyDescent="0.2">
      <c r="A1369" s="221" t="s">
        <v>3514</v>
      </c>
      <c r="B1369" s="229" t="str">
        <f>+LEFT(A1369, 23)</f>
        <v xml:space="preserve">1368. AMD Athlon 64 X2 </v>
      </c>
      <c r="C1369" s="221" t="s">
        <v>3441</v>
      </c>
      <c r="D1369" s="221" t="str">
        <f>TRIM(LEFT(+RIGHT(A1369,8),4))</f>
        <v>• 27</v>
      </c>
    </row>
    <row r="1370" spans="1:4" hidden="1" x14ac:dyDescent="0.2">
      <c r="A1370" s="221" t="s">
        <v>3513</v>
      </c>
      <c r="B1370" s="229" t="str">
        <f>+LEFT(A1370, 23)</f>
        <v>1369. AMD E2-2000 APU (</v>
      </c>
      <c r="C1370" s="221" t="s">
        <v>3441</v>
      </c>
      <c r="D1370" s="221" t="str">
        <f>TRIM(LEFT(+RIGHT(A1370,8),4))</f>
        <v>• 27</v>
      </c>
    </row>
    <row r="1371" spans="1:4" hidden="1" x14ac:dyDescent="0.2">
      <c r="A1371" s="221" t="s">
        <v>3512</v>
      </c>
      <c r="B1371" s="229" t="str">
        <f>+LEFT(A1371, 23)</f>
        <v>1370. AMD A9-9425 APU (</v>
      </c>
      <c r="C1371" s="221" t="s">
        <v>3441</v>
      </c>
      <c r="D1371" s="221" t="str">
        <f>TRIM(LEFT(+RIGHT(A1371,8),4))</f>
        <v>• 27</v>
      </c>
    </row>
    <row r="1372" spans="1:4" hidden="1" x14ac:dyDescent="0.2">
      <c r="A1372" s="221" t="s">
        <v>3511</v>
      </c>
      <c r="B1372" s="229" t="str">
        <f>+LEFT(A1372, 23)</f>
        <v>1371. Intel Celeron N34</v>
      </c>
      <c r="C1372" s="221" t="s">
        <v>3441</v>
      </c>
      <c r="D1372" s="221" t="str">
        <f>TRIM(LEFT(+RIGHT(A1372,8),4))</f>
        <v>0 •</v>
      </c>
    </row>
    <row r="1373" spans="1:4" x14ac:dyDescent="0.2">
      <c r="A1373" s="229" t="s">
        <v>3510</v>
      </c>
    </row>
    <row r="1374" spans="1:4" hidden="1" x14ac:dyDescent="0.2">
      <c r="A1374" s="221" t="s">
        <v>3509</v>
      </c>
      <c r="B1374" s="229" t="str">
        <f>+LEFT(A1374, 23)</f>
        <v>1373. Intel Atom x7-Z87</v>
      </c>
      <c r="C1374" s="221" t="s">
        <v>3441</v>
      </c>
      <c r="D1374" s="221" t="str">
        <f>TRIM(LEFT(+RIGHT(A1374,8),4))</f>
        <v>• 26</v>
      </c>
    </row>
    <row r="1375" spans="1:4" hidden="1" x14ac:dyDescent="0.2">
      <c r="A1375" s="221" t="s">
        <v>3508</v>
      </c>
      <c r="B1375" s="229" t="str">
        <f>+LEFT(A1375, 23)</f>
        <v>1374. AMD Sempron 2800+</v>
      </c>
      <c r="C1375" s="221" t="s">
        <v>3441</v>
      </c>
      <c r="D1375" s="221" t="str">
        <f>TRIM(LEFT(+RIGHT(A1375,8),4))</f>
        <v>• 26</v>
      </c>
    </row>
    <row r="1376" spans="1:4" hidden="1" x14ac:dyDescent="0.2">
      <c r="A1376" s="221" t="s">
        <v>3507</v>
      </c>
      <c r="B1376" s="229" t="str">
        <f>+LEFT(A1376, 23)</f>
        <v>1375. AMD A4-5000 APU •</v>
      </c>
      <c r="C1376" s="221" t="s">
        <v>3441</v>
      </c>
      <c r="D1376" s="221" t="str">
        <f>TRIM(LEFT(+RIGHT(A1376,8),4))</f>
        <v>• 26</v>
      </c>
    </row>
    <row r="1377" spans="1:4" hidden="1" x14ac:dyDescent="0.2">
      <c r="A1377" s="221" t="s">
        <v>3506</v>
      </c>
      <c r="B1377" s="229" t="str">
        <f>+LEFT(A1377, 23)</f>
        <v>1376. Intel Atom x5-Z85</v>
      </c>
      <c r="C1377" s="221" t="s">
        <v>3441</v>
      </c>
      <c r="D1377" s="221" t="str">
        <f>TRIM(LEFT(+RIGHT(A1377,8),4))</f>
        <v>• 26</v>
      </c>
    </row>
    <row r="1378" spans="1:4" hidden="1" x14ac:dyDescent="0.2">
      <c r="A1378" s="221" t="s">
        <v>3505</v>
      </c>
      <c r="B1378" s="229" t="str">
        <f>+LEFT(A1378, 23)</f>
        <v>1377. AMD Athlon X2 Dua</v>
      </c>
      <c r="C1378" s="221" t="s">
        <v>3441</v>
      </c>
      <c r="D1378" s="221" t="str">
        <f>TRIM(LEFT(+RIGHT(A1378,8),4))</f>
        <v>• 26</v>
      </c>
    </row>
    <row r="1379" spans="1:4" x14ac:dyDescent="0.2">
      <c r="A1379" s="229" t="s">
        <v>3504</v>
      </c>
    </row>
    <row r="1380" spans="1:4" hidden="1" x14ac:dyDescent="0.2">
      <c r="A1380" s="221" t="s">
        <v>3503</v>
      </c>
      <c r="B1380" s="229" t="str">
        <f t="shared" ref="B1380:B1386" si="53">+LEFT(A1380, 23)</f>
        <v>1379. Intel Atom x5-Z83</v>
      </c>
      <c r="C1380" s="221" t="s">
        <v>3441</v>
      </c>
      <c r="D1380" s="221" t="str">
        <f t="shared" ref="D1380:D1386" si="54">TRIM(LEFT(+RIGHT(A1380,8),4))</f>
        <v>• 26</v>
      </c>
    </row>
    <row r="1381" spans="1:4" hidden="1" x14ac:dyDescent="0.2">
      <c r="A1381" s="221" t="s">
        <v>3502</v>
      </c>
      <c r="B1381" s="229" t="str">
        <f t="shared" si="53"/>
        <v>1380. AMD A6-7000 APU (</v>
      </c>
      <c r="C1381" s="221" t="s">
        <v>3441</v>
      </c>
      <c r="D1381" s="221" t="str">
        <f t="shared" si="54"/>
        <v>• 26</v>
      </c>
    </row>
    <row r="1382" spans="1:4" hidden="1" x14ac:dyDescent="0.2">
      <c r="A1382" s="221" t="s">
        <v>3501</v>
      </c>
      <c r="B1382" s="229" t="str">
        <f t="shared" si="53"/>
        <v>1382. Intel Celeron N31</v>
      </c>
      <c r="C1382" s="221" t="s">
        <v>3441</v>
      </c>
      <c r="D1382" s="221" t="str">
        <f t="shared" si="54"/>
        <v>• 26</v>
      </c>
    </row>
    <row r="1383" spans="1:4" hidden="1" x14ac:dyDescent="0.2">
      <c r="A1383" s="221" t="s">
        <v>3500</v>
      </c>
      <c r="B1383" s="229" t="str">
        <f t="shared" si="53"/>
        <v>1382. Intel Celeron 723</v>
      </c>
      <c r="C1383" s="221" t="s">
        <v>3441</v>
      </c>
      <c r="D1383" s="221" t="str">
        <f t="shared" si="54"/>
        <v>• 26</v>
      </c>
    </row>
    <row r="1384" spans="1:4" hidden="1" x14ac:dyDescent="0.2">
      <c r="A1384" s="221" t="s">
        <v>3499</v>
      </c>
      <c r="B1384" s="229" t="str">
        <f t="shared" si="53"/>
        <v>1383. Intel Pentium N37</v>
      </c>
      <c r="C1384" s="221" t="s">
        <v>3441</v>
      </c>
      <c r="D1384" s="221" t="str">
        <f t="shared" si="54"/>
        <v>• 26</v>
      </c>
    </row>
    <row r="1385" spans="1:4" hidden="1" x14ac:dyDescent="0.2">
      <c r="A1385" s="221" t="s">
        <v>3498</v>
      </c>
      <c r="B1385" s="229" t="str">
        <f t="shared" si="53"/>
        <v>1384. Intel Atom x5-Z85</v>
      </c>
      <c r="C1385" s="221" t="s">
        <v>3441</v>
      </c>
      <c r="D1385" s="221" t="str">
        <f t="shared" si="54"/>
        <v>• 26</v>
      </c>
    </row>
    <row r="1386" spans="1:4" hidden="1" x14ac:dyDescent="0.2">
      <c r="A1386" s="221" t="s">
        <v>3497</v>
      </c>
      <c r="B1386" s="229" t="str">
        <f t="shared" si="53"/>
        <v xml:space="preserve">1385. AMD E2-9000e APU </v>
      </c>
      <c r="C1386" s="221" t="s">
        <v>3441</v>
      </c>
      <c r="D1386" s="221" t="str">
        <f t="shared" si="54"/>
        <v>• 26</v>
      </c>
    </row>
    <row r="1387" spans="1:4" x14ac:dyDescent="0.2">
      <c r="A1387" s="229" t="s">
        <v>3496</v>
      </c>
    </row>
    <row r="1388" spans="1:4" hidden="1" x14ac:dyDescent="0.2">
      <c r="A1388" s="221" t="s">
        <v>3495</v>
      </c>
      <c r="B1388" s="229" t="str">
        <f>+LEFT(A1388, 23)</f>
        <v xml:space="preserve">1387. Intel Atom N2800 </v>
      </c>
      <c r="C1388" s="221" t="s">
        <v>3441</v>
      </c>
      <c r="D1388" s="221" t="str">
        <f>TRIM(LEFT(+RIGHT(A1388,8),4))</f>
        <v>0 •</v>
      </c>
    </row>
    <row r="1389" spans="1:4" hidden="1" x14ac:dyDescent="0.2">
      <c r="A1389" s="221" t="s">
        <v>3494</v>
      </c>
      <c r="B1389" s="229" t="str">
        <f>+LEFT(A1389, 23)</f>
        <v>1388. AMD Athlon Neo MV</v>
      </c>
      <c r="C1389" s="221" t="s">
        <v>3441</v>
      </c>
      <c r="D1389" s="221" t="str">
        <f>TRIM(LEFT(+RIGHT(A1389,8),4))</f>
        <v>• 25</v>
      </c>
    </row>
    <row r="1390" spans="1:4" hidden="1" x14ac:dyDescent="0.2">
      <c r="A1390" s="221" t="s">
        <v>3493</v>
      </c>
      <c r="B1390" s="229" t="str">
        <f>+LEFT(A1390, 23)</f>
        <v>1389. AMD E-450 APU • 2</v>
      </c>
      <c r="C1390" s="221" t="s">
        <v>3441</v>
      </c>
      <c r="D1390" s="221" t="str">
        <f>TRIM(LEFT(+RIGHT(A1390,8),4))</f>
        <v>• 25</v>
      </c>
    </row>
    <row r="1391" spans="1:4" x14ac:dyDescent="0.2">
      <c r="A1391" s="229" t="s">
        <v>3492</v>
      </c>
    </row>
    <row r="1392" spans="1:4" x14ac:dyDescent="0.2">
      <c r="A1392" s="229" t="s">
        <v>3491</v>
      </c>
    </row>
    <row r="1393" spans="1:4" hidden="1" x14ac:dyDescent="0.2">
      <c r="A1393" s="221" t="s">
        <v>3490</v>
      </c>
      <c r="B1393" s="229" t="str">
        <f t="shared" ref="B1393:B1398" si="55">+LEFT(A1393, 23)</f>
        <v>1392. Intel Pentium M p</v>
      </c>
      <c r="C1393" s="221" t="s">
        <v>3441</v>
      </c>
      <c r="D1393" s="221" t="str">
        <f t="shared" ref="D1393:D1398" si="56">TRIM(LEFT(+RIGHT(A1393,8),4))</f>
        <v>• 25</v>
      </c>
    </row>
    <row r="1394" spans="1:4" hidden="1" x14ac:dyDescent="0.2">
      <c r="A1394" s="221" t="s">
        <v>3489</v>
      </c>
      <c r="B1394" s="229" t="str">
        <f t="shared" si="55"/>
        <v>1393. AMD E2-1800 APU (</v>
      </c>
      <c r="C1394" s="221" t="s">
        <v>3441</v>
      </c>
      <c r="D1394" s="221" t="str">
        <f t="shared" si="56"/>
        <v>• 25</v>
      </c>
    </row>
    <row r="1395" spans="1:4" hidden="1" x14ac:dyDescent="0.2">
      <c r="A1395" s="221" t="s">
        <v>3488</v>
      </c>
      <c r="B1395" s="229" t="str">
        <f t="shared" si="55"/>
        <v>1394. Intel Pentium 4 2</v>
      </c>
      <c r="C1395" s="221" t="s">
        <v>3441</v>
      </c>
      <c r="D1395" s="221" t="str">
        <f t="shared" si="56"/>
        <v>• 25</v>
      </c>
    </row>
    <row r="1396" spans="1:4" hidden="1" x14ac:dyDescent="0.2">
      <c r="A1396" s="221" t="s">
        <v>3487</v>
      </c>
      <c r="B1396" s="229" t="str">
        <f t="shared" si="55"/>
        <v>1395. AMD E-350 • 25.4%</v>
      </c>
      <c r="C1396" s="221" t="s">
        <v>3441</v>
      </c>
      <c r="D1396" s="221" t="str">
        <f t="shared" si="56"/>
        <v>• 25</v>
      </c>
    </row>
    <row r="1397" spans="1:4" hidden="1" x14ac:dyDescent="0.2">
      <c r="A1397" s="221" t="s">
        <v>3486</v>
      </c>
      <c r="B1397" s="229" t="str">
        <f t="shared" si="55"/>
        <v>1396. Intel Pentium N37</v>
      </c>
      <c r="C1397" s="221" t="s">
        <v>3441</v>
      </c>
      <c r="D1397" s="221" t="str">
        <f t="shared" si="56"/>
        <v>• 25</v>
      </c>
    </row>
    <row r="1398" spans="1:4" hidden="1" x14ac:dyDescent="0.2">
      <c r="A1398" s="221" t="s">
        <v>3485</v>
      </c>
      <c r="B1398" s="229" t="str">
        <f t="shared" si="55"/>
        <v>1397. Intel Celeron M 4</v>
      </c>
      <c r="C1398" s="221" t="s">
        <v>3441</v>
      </c>
      <c r="D1398" s="221" t="str">
        <f t="shared" si="56"/>
        <v>• 25</v>
      </c>
    </row>
    <row r="1399" spans="1:4" x14ac:dyDescent="0.2">
      <c r="A1399" s="229" t="s">
        <v>3484</v>
      </c>
    </row>
    <row r="1400" spans="1:4" hidden="1" x14ac:dyDescent="0.2">
      <c r="A1400" s="221" t="s">
        <v>3483</v>
      </c>
      <c r="B1400" s="229" t="str">
        <f t="shared" ref="B1400:B1405" si="57">+LEFT(A1400, 23)</f>
        <v>1399. Intel Celeron J33</v>
      </c>
      <c r="C1400" s="221" t="s">
        <v>3441</v>
      </c>
      <c r="D1400" s="221" t="str">
        <f t="shared" ref="D1400:D1405" si="58">TRIM(LEFT(+RIGHT(A1400,8),4))</f>
        <v>• 24</v>
      </c>
    </row>
    <row r="1401" spans="1:4" hidden="1" x14ac:dyDescent="0.2">
      <c r="A1401" s="221" t="s">
        <v>3482</v>
      </c>
      <c r="B1401" s="229" t="str">
        <f t="shared" si="57"/>
        <v>1400. Intel Celeron N30</v>
      </c>
      <c r="C1401" s="221" t="s">
        <v>3441</v>
      </c>
      <c r="D1401" s="221" t="str">
        <f t="shared" si="58"/>
        <v>• 24</v>
      </c>
    </row>
    <row r="1402" spans="1:4" hidden="1" x14ac:dyDescent="0.2">
      <c r="A1402" s="221" t="s">
        <v>3481</v>
      </c>
      <c r="B1402" s="229" t="str">
        <f t="shared" si="57"/>
        <v>1401. Intel Celeron N40</v>
      </c>
      <c r="C1402" s="221" t="s">
        <v>3441</v>
      </c>
      <c r="D1402" s="221" t="str">
        <f t="shared" si="58"/>
        <v>• 23</v>
      </c>
    </row>
    <row r="1403" spans="1:4" hidden="1" x14ac:dyDescent="0.2">
      <c r="A1403" s="221" t="s">
        <v>3480</v>
      </c>
      <c r="B1403" s="229" t="str">
        <f t="shared" si="57"/>
        <v>1402. Intel Atom x5-Z83</v>
      </c>
      <c r="C1403" s="221" t="s">
        <v>3441</v>
      </c>
      <c r="D1403" s="221" t="str">
        <f t="shared" si="58"/>
        <v>• 23</v>
      </c>
    </row>
    <row r="1404" spans="1:4" hidden="1" x14ac:dyDescent="0.2">
      <c r="A1404" s="221" t="s">
        <v>3479</v>
      </c>
      <c r="B1404" s="229" t="str">
        <f t="shared" si="57"/>
        <v>1403. Intel Pentium 4 2</v>
      </c>
      <c r="C1404" s="221" t="s">
        <v>3441</v>
      </c>
      <c r="D1404" s="221" t="str">
        <f t="shared" si="58"/>
        <v>• 23</v>
      </c>
    </row>
    <row r="1405" spans="1:4" hidden="1" x14ac:dyDescent="0.2">
      <c r="A1405" s="221" t="s">
        <v>3478</v>
      </c>
      <c r="B1405" s="229" t="str">
        <f t="shared" si="57"/>
        <v>1404. AMD E1-1200 APU •</v>
      </c>
      <c r="C1405" s="221" t="s">
        <v>3441</v>
      </c>
      <c r="D1405" s="221" t="str">
        <f t="shared" si="58"/>
        <v>• 23</v>
      </c>
    </row>
    <row r="1406" spans="1:4" x14ac:dyDescent="0.2">
      <c r="A1406" s="229" t="s">
        <v>3477</v>
      </c>
    </row>
    <row r="1407" spans="1:4" x14ac:dyDescent="0.2">
      <c r="A1407" s="229" t="s">
        <v>3476</v>
      </c>
    </row>
    <row r="1408" spans="1:4" hidden="1" x14ac:dyDescent="0.2">
      <c r="A1408" s="221" t="s">
        <v>3475</v>
      </c>
      <c r="B1408" s="229" t="str">
        <f>+LEFT(A1408, 23)</f>
        <v>1407. Intel Celeron N30</v>
      </c>
      <c r="C1408" s="221" t="s">
        <v>3441</v>
      </c>
      <c r="D1408" s="221" t="str">
        <f>TRIM(LEFT(+RIGHT(A1408,8),4))</f>
        <v>• 22</v>
      </c>
    </row>
    <row r="1409" spans="1:4" hidden="1" x14ac:dyDescent="0.2">
      <c r="A1409" s="221" t="s">
        <v>3474</v>
      </c>
      <c r="B1409" s="229" t="str">
        <f>+LEFT(A1409, 23)</f>
        <v>1408. AMD C-60 APU • 22</v>
      </c>
      <c r="C1409" s="221" t="s">
        <v>3441</v>
      </c>
      <c r="D1409" s="221" t="str">
        <f>TRIM(LEFT(+RIGHT(A1409,8),4))</f>
        <v>• 22</v>
      </c>
    </row>
    <row r="1410" spans="1:4" x14ac:dyDescent="0.2">
      <c r="A1410" s="229" t="s">
        <v>3473</v>
      </c>
    </row>
    <row r="1411" spans="1:4" hidden="1" x14ac:dyDescent="0.2">
      <c r="A1411" s="221" t="s">
        <v>3472</v>
      </c>
      <c r="B1411" s="229" t="str">
        <f t="shared" ref="B1411:B1428" si="59">+LEFT(A1411, 23)</f>
        <v xml:space="preserve">1410. Intel Atom N2600 </v>
      </c>
      <c r="C1411" s="221" t="s">
        <v>3441</v>
      </c>
      <c r="D1411" s="221" t="str">
        <f t="shared" ref="D1411:D1428" si="60">TRIM(LEFT(+RIGHT(A1411,8),4))</f>
        <v>• 21</v>
      </c>
    </row>
    <row r="1412" spans="1:4" hidden="1" x14ac:dyDescent="0.2">
      <c r="A1412" s="221" t="s">
        <v>3471</v>
      </c>
      <c r="B1412" s="229" t="str">
        <f t="shared" si="59"/>
        <v>1411. AMD E1-7010 APU (</v>
      </c>
      <c r="C1412" s="221" t="s">
        <v>3441</v>
      </c>
      <c r="D1412" s="221" t="str">
        <f t="shared" si="60"/>
        <v>• 21</v>
      </c>
    </row>
    <row r="1413" spans="1:4" hidden="1" x14ac:dyDescent="0.2">
      <c r="A1413" s="221" t="s">
        <v>3470</v>
      </c>
      <c r="B1413" s="229" t="str">
        <f t="shared" si="59"/>
        <v>1412. Intel Atom N570 •</v>
      </c>
      <c r="C1413" s="221" t="s">
        <v>3441</v>
      </c>
      <c r="D1413" s="221" t="str">
        <f t="shared" si="60"/>
        <v>• 21</v>
      </c>
    </row>
    <row r="1414" spans="1:4" hidden="1" x14ac:dyDescent="0.2">
      <c r="A1414" s="221" t="s">
        <v>3469</v>
      </c>
      <c r="B1414" s="229" t="str">
        <f t="shared" si="59"/>
        <v>1413. Intel Celeron 2.8</v>
      </c>
      <c r="C1414" s="221" t="s">
        <v>3441</v>
      </c>
      <c r="D1414" s="221" t="str">
        <f t="shared" si="60"/>
        <v>• 21</v>
      </c>
    </row>
    <row r="1415" spans="1:4" hidden="1" x14ac:dyDescent="0.2">
      <c r="A1415" s="221" t="s">
        <v>3468</v>
      </c>
      <c r="B1415" s="229" t="str">
        <f t="shared" si="59"/>
        <v>1414. Intel Atom x5-Z83</v>
      </c>
      <c r="C1415" s="221" t="s">
        <v>3441</v>
      </c>
      <c r="D1415" s="221" t="str">
        <f t="shared" si="60"/>
        <v>• 21</v>
      </c>
    </row>
    <row r="1416" spans="1:4" hidden="1" x14ac:dyDescent="0.2">
      <c r="A1416" s="221" t="s">
        <v>3467</v>
      </c>
      <c r="B1416" s="229" t="str">
        <f t="shared" si="59"/>
        <v>1415. Intel Celeron M p</v>
      </c>
      <c r="C1416" s="221" t="s">
        <v>3441</v>
      </c>
      <c r="D1416" s="221" t="str">
        <f t="shared" si="60"/>
        <v>• 21</v>
      </c>
    </row>
    <row r="1417" spans="1:4" hidden="1" x14ac:dyDescent="0.2">
      <c r="A1417" s="221" t="s">
        <v>3466</v>
      </c>
      <c r="B1417" s="229" t="str">
        <f t="shared" si="59"/>
        <v>1416. AMD C-50 • 21.2%—</v>
      </c>
      <c r="C1417" s="221" t="s">
        <v>3441</v>
      </c>
      <c r="D1417" s="221" t="str">
        <f t="shared" si="60"/>
        <v>• 21</v>
      </c>
    </row>
    <row r="1418" spans="1:4" hidden="1" x14ac:dyDescent="0.2">
      <c r="A1418" s="221" t="s">
        <v>3465</v>
      </c>
      <c r="B1418" s="229" t="str">
        <f t="shared" si="59"/>
        <v>1417. Intel Celeron N40</v>
      </c>
      <c r="C1418" s="221" t="s">
        <v>3441</v>
      </c>
      <c r="D1418" s="221" t="str">
        <f t="shared" si="60"/>
        <v>• 21</v>
      </c>
    </row>
    <row r="1419" spans="1:4" hidden="1" x14ac:dyDescent="0.2">
      <c r="A1419" s="221" t="s">
        <v>3464</v>
      </c>
      <c r="B1419" s="229" t="str">
        <f t="shared" si="59"/>
        <v>1418. Intel Celeron N33</v>
      </c>
      <c r="C1419" s="221" t="s">
        <v>3441</v>
      </c>
      <c r="D1419" s="221" t="str">
        <f t="shared" si="60"/>
        <v>• 20</v>
      </c>
    </row>
    <row r="1420" spans="1:4" hidden="1" x14ac:dyDescent="0.2">
      <c r="A1420" s="221" t="s">
        <v>3463</v>
      </c>
      <c r="B1420" s="229" t="str">
        <f t="shared" si="59"/>
        <v>1419. AMD E1-2500 APU •</v>
      </c>
      <c r="C1420" s="221" t="s">
        <v>3441</v>
      </c>
      <c r="D1420" s="221" t="str">
        <f t="shared" si="60"/>
        <v>• 20</v>
      </c>
    </row>
    <row r="1421" spans="1:4" hidden="1" x14ac:dyDescent="0.2">
      <c r="A1421" s="221" t="s">
        <v>3462</v>
      </c>
      <c r="B1421" s="229" t="str">
        <f t="shared" si="59"/>
        <v>1420. Intel Celeron D 3</v>
      </c>
      <c r="C1421" s="221" t="s">
        <v>3441</v>
      </c>
      <c r="D1421" s="221" t="str">
        <f t="shared" si="60"/>
        <v>• 20</v>
      </c>
    </row>
    <row r="1422" spans="1:4" hidden="1" x14ac:dyDescent="0.2">
      <c r="A1422" s="221" t="s">
        <v>3461</v>
      </c>
      <c r="B1422" s="229" t="str">
        <f t="shared" si="59"/>
        <v>1421. Intel Atom N550 •</v>
      </c>
      <c r="C1422" s="221" t="s">
        <v>3441</v>
      </c>
      <c r="D1422" s="221" t="str">
        <f t="shared" si="60"/>
        <v>• 20</v>
      </c>
    </row>
    <row r="1423" spans="1:4" hidden="1" x14ac:dyDescent="0.2">
      <c r="A1423" s="221" t="s">
        <v>3460</v>
      </c>
      <c r="B1423" s="229" t="str">
        <f t="shared" si="59"/>
        <v>1422. Intel Atom N455 •</v>
      </c>
      <c r="C1423" s="221" t="s">
        <v>3441</v>
      </c>
      <c r="D1423" s="221" t="str">
        <f t="shared" si="60"/>
        <v>• 20</v>
      </c>
    </row>
    <row r="1424" spans="1:4" hidden="1" x14ac:dyDescent="0.2">
      <c r="A1424" s="221" t="s">
        <v>3459</v>
      </c>
      <c r="B1424" s="229" t="str">
        <f t="shared" si="59"/>
        <v xml:space="preserve">1423. Intel Atom 330 • </v>
      </c>
      <c r="C1424" s="221" t="s">
        <v>3441</v>
      </c>
      <c r="D1424" s="221" t="str">
        <f t="shared" si="60"/>
        <v>• 20</v>
      </c>
    </row>
    <row r="1425" spans="1:4" hidden="1" x14ac:dyDescent="0.2">
      <c r="A1425" s="221" t="s">
        <v>3458</v>
      </c>
      <c r="B1425" s="229" t="str">
        <f t="shared" si="59"/>
        <v>1424. Intel Atom N450 •</v>
      </c>
      <c r="C1425" s="221" t="s">
        <v>3441</v>
      </c>
      <c r="D1425" s="221" t="str">
        <f t="shared" si="60"/>
        <v>• 20</v>
      </c>
    </row>
    <row r="1426" spans="1:4" hidden="1" x14ac:dyDescent="0.2">
      <c r="A1426" s="221" t="s">
        <v>3457</v>
      </c>
      <c r="B1426" s="229" t="str">
        <f t="shared" si="59"/>
        <v>1425. Intel Atom D410 •</v>
      </c>
      <c r="C1426" s="221" t="s">
        <v>3441</v>
      </c>
      <c r="D1426" s="221" t="str">
        <f t="shared" si="60"/>
        <v>• 20</v>
      </c>
    </row>
    <row r="1427" spans="1:4" hidden="1" x14ac:dyDescent="0.2">
      <c r="A1427" s="221" t="s">
        <v>3456</v>
      </c>
      <c r="B1427" s="229" t="str">
        <f t="shared" si="59"/>
        <v>1426. Intel Atom N280 •</v>
      </c>
      <c r="C1427" s="221" t="s">
        <v>3441</v>
      </c>
      <c r="D1427" s="221" t="str">
        <f t="shared" si="60"/>
        <v>• 20</v>
      </c>
    </row>
    <row r="1428" spans="1:4" hidden="1" x14ac:dyDescent="0.2">
      <c r="A1428" s="221" t="s">
        <v>3455</v>
      </c>
      <c r="B1428" s="229" t="str">
        <f t="shared" si="59"/>
        <v>1427. Intel Atom N270 •</v>
      </c>
      <c r="C1428" s="221" t="s">
        <v>3441</v>
      </c>
      <c r="D1428" s="221" t="str">
        <f t="shared" si="60"/>
        <v>• 20</v>
      </c>
    </row>
    <row r="1429" spans="1:4" x14ac:dyDescent="0.2">
      <c r="A1429" s="229" t="s">
        <v>3454</v>
      </c>
    </row>
    <row r="1430" spans="1:4" hidden="1" x14ac:dyDescent="0.2">
      <c r="A1430" s="221" t="s">
        <v>3453</v>
      </c>
      <c r="B1430" s="229" t="str">
        <f t="shared" ref="B1430:B1441" si="61">+LEFT(A1430, 23)</f>
        <v>1429. Intel Atom N435 •</v>
      </c>
      <c r="C1430" s="221" t="s">
        <v>3441</v>
      </c>
      <c r="D1430" s="221" t="str">
        <f t="shared" ref="D1430:D1441" si="62">LEFT(+RIGHT(A1430,8),4)</f>
        <v>• 19</v>
      </c>
    </row>
    <row r="1431" spans="1:4" hidden="1" x14ac:dyDescent="0.2">
      <c r="A1431" s="221" t="s">
        <v>3452</v>
      </c>
      <c r="B1431" s="229" t="str">
        <f t="shared" si="61"/>
        <v xml:space="preserve">1430. Intel Atom 230 • </v>
      </c>
      <c r="C1431" s="221" t="s">
        <v>3441</v>
      </c>
      <c r="D1431" s="221" t="str">
        <f t="shared" si="62"/>
        <v>• 19</v>
      </c>
    </row>
    <row r="1432" spans="1:4" hidden="1" x14ac:dyDescent="0.2">
      <c r="A1432" s="221" t="s">
        <v>3451</v>
      </c>
      <c r="B1432" s="229" t="str">
        <f t="shared" si="61"/>
        <v>1431. Intel Celeron N30</v>
      </c>
      <c r="C1432" s="221" t="s">
        <v>3441</v>
      </c>
      <c r="D1432" s="221" t="str">
        <f t="shared" si="62"/>
        <v xml:space="preserve">0 • </v>
      </c>
    </row>
    <row r="1433" spans="1:4" hidden="1" x14ac:dyDescent="0.2">
      <c r="A1433" s="221" t="s">
        <v>3450</v>
      </c>
      <c r="B1433" s="229" t="str">
        <f t="shared" si="61"/>
        <v>1432. AMD Z-60 APU • 18</v>
      </c>
      <c r="C1433" s="221" t="s">
        <v>3441</v>
      </c>
      <c r="D1433" s="221" t="str">
        <f t="shared" si="62"/>
        <v>• 18</v>
      </c>
    </row>
    <row r="1434" spans="1:4" hidden="1" x14ac:dyDescent="0.2">
      <c r="A1434" s="221" t="s">
        <v>3449</v>
      </c>
      <c r="B1434" s="229" t="str">
        <f t="shared" si="61"/>
        <v>1433. Intel Celeron N30</v>
      </c>
      <c r="C1434" s="221" t="s">
        <v>3441</v>
      </c>
      <c r="D1434" s="221" t="str">
        <f t="shared" si="62"/>
        <v>• 18</v>
      </c>
    </row>
    <row r="1435" spans="1:4" hidden="1" x14ac:dyDescent="0.2">
      <c r="A1435" s="221" t="s">
        <v>3448</v>
      </c>
      <c r="B1435" s="229" t="str">
        <f t="shared" si="61"/>
        <v>1434. AMD E1-2100 APU •</v>
      </c>
      <c r="C1435" s="221" t="s">
        <v>3441</v>
      </c>
      <c r="D1435" s="221" t="str">
        <f t="shared" si="62"/>
        <v>• 17</v>
      </c>
    </row>
    <row r="1436" spans="1:4" hidden="1" x14ac:dyDescent="0.2">
      <c r="A1436" s="221" t="s">
        <v>3447</v>
      </c>
      <c r="B1436" s="229" t="str">
        <f t="shared" si="61"/>
        <v>1435. Intel Atom Z520 •</v>
      </c>
      <c r="C1436" s="221" t="s">
        <v>3441</v>
      </c>
      <c r="D1436" s="221" t="str">
        <f t="shared" si="62"/>
        <v>• 17</v>
      </c>
    </row>
    <row r="1437" spans="1:4" hidden="1" x14ac:dyDescent="0.2">
      <c r="A1437" s="221" t="s">
        <v>3446</v>
      </c>
      <c r="B1437" s="229" t="str">
        <f t="shared" si="61"/>
        <v>1436. AMD A4-1250 APU •</v>
      </c>
      <c r="C1437" s="221" t="s">
        <v>3441</v>
      </c>
      <c r="D1437" s="221" t="str">
        <f t="shared" si="62"/>
        <v>• 17</v>
      </c>
    </row>
    <row r="1438" spans="1:4" hidden="1" x14ac:dyDescent="0.2">
      <c r="A1438" s="221" t="s">
        <v>3445</v>
      </c>
      <c r="B1438" s="229" t="str">
        <f t="shared" si="61"/>
        <v xml:space="preserve">1437. Intel Atom Z2760 </v>
      </c>
      <c r="C1438" s="221" t="s">
        <v>3441</v>
      </c>
      <c r="D1438" s="221" t="str">
        <f t="shared" si="62"/>
        <v>• 17</v>
      </c>
    </row>
    <row r="1439" spans="1:4" hidden="1" x14ac:dyDescent="0.2">
      <c r="A1439" s="221" t="s">
        <v>3444</v>
      </c>
      <c r="B1439" s="229" t="str">
        <f t="shared" si="61"/>
        <v>1438. AMD A4-1200 APU •</v>
      </c>
      <c r="C1439" s="221" t="s">
        <v>3441</v>
      </c>
      <c r="D1439" s="221" t="str">
        <f t="shared" si="62"/>
        <v>• 17</v>
      </c>
    </row>
    <row r="1440" spans="1:4" hidden="1" x14ac:dyDescent="0.2">
      <c r="A1440" s="221" t="s">
        <v>3443</v>
      </c>
      <c r="B1440" s="229" t="str">
        <f t="shared" si="61"/>
        <v>1439. AMD Phenom 9600 •</v>
      </c>
      <c r="C1440" s="221" t="s">
        <v>3441</v>
      </c>
      <c r="D1440" s="221" t="str">
        <f t="shared" si="62"/>
        <v xml:space="preserve">0 • </v>
      </c>
    </row>
    <row r="1441" spans="1:4" hidden="1" x14ac:dyDescent="0.2">
      <c r="A1441" s="221" t="s">
        <v>3442</v>
      </c>
      <c r="B1441" s="229" t="str">
        <f t="shared" si="61"/>
        <v>1440. AMD Phenom 9500 •</v>
      </c>
      <c r="C1441" s="221" t="s">
        <v>3441</v>
      </c>
      <c r="D1441" s="221" t="str">
        <f t="shared" si="62"/>
        <v>• 14</v>
      </c>
    </row>
  </sheetData>
  <autoFilter ref="B1:D1441" xr:uid="{3EA362E5-A42B-40CE-B47D-5BC758D55730}">
    <filterColumn colId="1">
      <filters>
        <filter val="$1,040"/>
        <filter val="$1,067"/>
        <filter val="$1,075"/>
        <filter val="$1,099"/>
        <filter val="$1,100"/>
        <filter val="$1,141"/>
        <filter val="$1,189"/>
        <filter val="$1,350"/>
        <filter val="$1,579"/>
        <filter val="$1,700"/>
        <filter val="$1,900"/>
        <filter val="$1,989"/>
        <filter val="$100"/>
        <filter val="$102"/>
        <filter val="$104"/>
        <filter val="$105"/>
        <filter val="$106"/>
        <filter val="$108"/>
        <filter val="$109"/>
        <filter val="$110"/>
        <filter val="$111"/>
        <filter val="$112"/>
        <filter val="$113"/>
        <filter val="$114"/>
        <filter val="$115"/>
        <filter val="$118"/>
        <filter val="$119"/>
        <filter val="$12"/>
        <filter val="$120"/>
        <filter val="$121"/>
        <filter val="$124"/>
        <filter val="$125"/>
        <filter val="$127"/>
        <filter val="$129"/>
        <filter val="$13"/>
        <filter val="$130"/>
        <filter val="$131"/>
        <filter val="$132"/>
        <filter val="$133"/>
        <filter val="$135"/>
        <filter val="$136"/>
        <filter val="$137"/>
        <filter val="$139"/>
        <filter val="$14"/>
        <filter val="$140"/>
        <filter val="$141"/>
        <filter val="$143"/>
        <filter val="$144"/>
        <filter val="$145"/>
        <filter val="$148"/>
        <filter val="$150"/>
        <filter val="$151"/>
        <filter val="$152"/>
        <filter val="$153"/>
        <filter val="$157"/>
        <filter val="$160"/>
        <filter val="$161"/>
        <filter val="$162"/>
        <filter val="$165"/>
        <filter val="$167"/>
        <filter val="$168"/>
        <filter val="$169"/>
        <filter val="$170"/>
        <filter val="$171"/>
        <filter val="$172"/>
        <filter val="$175"/>
        <filter val="$179"/>
        <filter val="$18"/>
        <filter val="$180"/>
        <filter val="$185"/>
        <filter val="$186"/>
        <filter val="$187"/>
        <filter val="$188"/>
        <filter val="$19"/>
        <filter val="$190"/>
        <filter val="$194"/>
        <filter val="$195"/>
        <filter val="$196"/>
        <filter val="$197"/>
        <filter val="$198"/>
        <filter val="$199"/>
        <filter val="$20"/>
        <filter val="$200"/>
        <filter val="$203"/>
        <filter val="$206"/>
        <filter val="$208"/>
        <filter val="$209"/>
        <filter val="$21"/>
        <filter val="$210"/>
        <filter val="$213"/>
        <filter val="$216"/>
        <filter val="$217"/>
        <filter val="$218"/>
        <filter val="$22"/>
        <filter val="$220"/>
        <filter val="$225"/>
        <filter val="$226"/>
        <filter val="$228"/>
        <filter val="$230"/>
        <filter val="$231"/>
        <filter val="$233"/>
        <filter val="$235"/>
        <filter val="$236"/>
        <filter val="$238"/>
        <filter val="$24"/>
        <filter val="$240"/>
        <filter val="$245"/>
        <filter val="$246"/>
        <filter val="$247"/>
        <filter val="$248"/>
        <filter val="$249"/>
        <filter val="$250"/>
        <filter val="$254"/>
        <filter val="$256"/>
        <filter val="$259"/>
        <filter val="$260"/>
        <filter val="$262"/>
        <filter val="$264"/>
        <filter val="$265"/>
        <filter val="$266"/>
        <filter val="$27"/>
        <filter val="$270"/>
        <filter val="$272"/>
        <filter val="$274"/>
        <filter val="$275"/>
        <filter val="$278"/>
        <filter val="$28"/>
        <filter val="$280"/>
        <filter val="$281"/>
        <filter val="$282"/>
        <filter val="$284"/>
        <filter val="$285"/>
        <filter val="$286"/>
        <filter val="$288"/>
        <filter val="$289"/>
        <filter val="$29"/>
        <filter val="$290"/>
        <filter val="$293"/>
        <filter val="$295"/>
        <filter val="$296"/>
        <filter val="$297"/>
        <filter val="$298"/>
        <filter val="$299"/>
        <filter val="$3,450"/>
        <filter val="$30"/>
        <filter val="$300"/>
        <filter val="$305"/>
        <filter val="$309"/>
        <filter val="$31"/>
        <filter val="$310"/>
        <filter val="$315"/>
        <filter val="$319"/>
        <filter val="$32"/>
        <filter val="$325"/>
        <filter val="$329"/>
        <filter val="$33"/>
        <filter val="$335"/>
        <filter val="$336"/>
        <filter val="$339"/>
        <filter val="$34"/>
        <filter val="$340"/>
        <filter val="$344"/>
        <filter val="$345"/>
        <filter val="$348"/>
        <filter val="$35"/>
        <filter val="$351"/>
        <filter val="$357"/>
        <filter val="$359"/>
        <filter val="$36"/>
        <filter val="$360"/>
        <filter val="$361"/>
        <filter val="$368"/>
        <filter val="$369"/>
        <filter val="$37"/>
        <filter val="$370"/>
        <filter val="$375"/>
        <filter val="$379"/>
        <filter val="$38"/>
        <filter val="$380"/>
        <filter val="$381"/>
        <filter val="$39"/>
        <filter val="$393"/>
        <filter val="$399"/>
        <filter val="$4"/>
        <filter val="$40"/>
        <filter val="$400"/>
        <filter val="$406"/>
        <filter val="$41"/>
        <filter val="$42"/>
        <filter val="$420"/>
        <filter val="$425"/>
        <filter val="$43"/>
        <filter val="$44"/>
        <filter val="$445"/>
        <filter val="$45"/>
        <filter val="$450"/>
        <filter val="$467"/>
        <filter val="$468"/>
        <filter val="$469"/>
        <filter val="$47"/>
        <filter val="$470"/>
        <filter val="$471"/>
        <filter val="$48"/>
        <filter val="$49"/>
        <filter val="$499"/>
        <filter val="$50"/>
        <filter val="$500"/>
        <filter val="$508"/>
        <filter val="$51"/>
        <filter val="$515"/>
        <filter val="$52"/>
        <filter val="$523"/>
        <filter val="$527"/>
        <filter val="$53"/>
        <filter val="$532"/>
        <filter val="$539"/>
        <filter val="$54"/>
        <filter val="$545"/>
        <filter val="$549"/>
        <filter val="$55"/>
        <filter val="$550"/>
        <filter val="$57"/>
        <filter val="$570"/>
        <filter val="$574"/>
        <filter val="$58"/>
        <filter val="$587"/>
        <filter val="$59"/>
        <filter val="$591"/>
        <filter val="$594"/>
        <filter val="$60"/>
        <filter val="$614"/>
        <filter val="$625"/>
        <filter val="$635"/>
        <filter val="$64"/>
        <filter val="$65"/>
        <filter val="$66"/>
        <filter val="$67"/>
        <filter val="$672"/>
        <filter val="$68"/>
        <filter val="$69"/>
        <filter val="$70"/>
        <filter val="$71"/>
        <filter val="$73"/>
        <filter val="$75"/>
        <filter val="$77"/>
        <filter val="$770"/>
        <filter val="$78"/>
        <filter val="$79"/>
        <filter val="$790"/>
        <filter val="$80"/>
        <filter val="$800"/>
        <filter val="$81"/>
        <filter val="$82"/>
        <filter val="$83"/>
        <filter val="$84"/>
        <filter val="$85"/>
        <filter val="$850"/>
        <filter val="$86"/>
        <filter val="$87"/>
        <filter val="$88"/>
        <filter val="$889"/>
        <filter val="$89"/>
        <filter val="$9"/>
        <filter val="$90"/>
        <filter val="$91"/>
        <filter val="$92"/>
        <filter val="$93"/>
        <filter val="$94"/>
        <filter val="$96"/>
        <filter val="$97"/>
        <filter val="$98"/>
        <filter val="$99"/>
        <filter val="$990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EF28-7682-415C-845A-E32326C4EADE}">
  <dimension ref="A1:N17"/>
  <sheetViews>
    <sheetView workbookViewId="0"/>
  </sheetViews>
  <sheetFormatPr defaultRowHeight="12.75" x14ac:dyDescent="0.2"/>
  <cols>
    <col min="1" max="1" width="22.42578125" style="231" bestFit="1" customWidth="1"/>
    <col min="2" max="16384" width="9.140625" style="231"/>
  </cols>
  <sheetData>
    <row r="1" spans="1:14" x14ac:dyDescent="0.2">
      <c r="A1" s="232" t="s">
        <v>4899</v>
      </c>
      <c r="B1" s="235" t="s">
        <v>4898</v>
      </c>
      <c r="C1" s="235" t="s">
        <v>4897</v>
      </c>
      <c r="D1" s="235" t="s">
        <v>4896</v>
      </c>
      <c r="E1" s="235" t="s">
        <v>4895</v>
      </c>
      <c r="F1" s="235" t="s">
        <v>4894</v>
      </c>
      <c r="G1" s="235" t="s">
        <v>4893</v>
      </c>
      <c r="H1" s="235" t="s">
        <v>4892</v>
      </c>
      <c r="I1" s="235" t="s">
        <v>4891</v>
      </c>
      <c r="J1" s="235" t="s">
        <v>4890</v>
      </c>
      <c r="K1" s="235" t="s">
        <v>4889</v>
      </c>
      <c r="L1" s="235" t="s">
        <v>4888</v>
      </c>
      <c r="M1" s="235" t="s">
        <v>4887</v>
      </c>
      <c r="N1" s="235" t="s">
        <v>4886</v>
      </c>
    </row>
    <row r="2" spans="1:14" x14ac:dyDescent="0.2">
      <c r="A2" s="231" t="s">
        <v>4885</v>
      </c>
      <c r="B2" s="234">
        <v>0.02</v>
      </c>
      <c r="C2" s="233">
        <v>3.4000000000000002E-2</v>
      </c>
      <c r="D2" s="233">
        <v>5.8999999999999997E-2</v>
      </c>
      <c r="E2" s="234">
        <v>7.0000000000000007E-2</v>
      </c>
      <c r="F2" s="233">
        <v>8.8999999999999996E-2</v>
      </c>
      <c r="G2" s="233">
        <v>0.10299999999999999</v>
      </c>
      <c r="H2" s="233">
        <v>0.113</v>
      </c>
      <c r="I2" s="233">
        <v>9.4E-2</v>
      </c>
      <c r="J2" s="233">
        <v>0.14599999999999999</v>
      </c>
      <c r="K2" s="233">
        <v>0.13300000000000001</v>
      </c>
      <c r="L2" s="233">
        <v>0.14799999999999999</v>
      </c>
      <c r="M2" s="233">
        <v>0.111</v>
      </c>
      <c r="N2" s="231">
        <v>0.106</v>
      </c>
    </row>
    <row r="3" spans="1:14" x14ac:dyDescent="0.2">
      <c r="A3" s="231" t="s">
        <v>4884</v>
      </c>
      <c r="B3" s="233">
        <f t="shared" ref="B3:N3" si="0">1-B2</f>
        <v>0.98</v>
      </c>
      <c r="C3" s="233">
        <f t="shared" si="0"/>
        <v>0.96599999999999997</v>
      </c>
      <c r="D3" s="233">
        <f t="shared" si="0"/>
        <v>0.94100000000000006</v>
      </c>
      <c r="E3" s="233">
        <f t="shared" si="0"/>
        <v>0.92999999999999994</v>
      </c>
      <c r="F3" s="233">
        <f t="shared" si="0"/>
        <v>0.91100000000000003</v>
      </c>
      <c r="G3" s="233">
        <f t="shared" si="0"/>
        <v>0.89700000000000002</v>
      </c>
      <c r="H3" s="233">
        <f t="shared" si="0"/>
        <v>0.88700000000000001</v>
      </c>
      <c r="I3" s="233">
        <f t="shared" si="0"/>
        <v>0.90600000000000003</v>
      </c>
      <c r="J3" s="233">
        <f t="shared" si="0"/>
        <v>0.85399999999999998</v>
      </c>
      <c r="K3" s="233">
        <f t="shared" si="0"/>
        <v>0.86699999999999999</v>
      </c>
      <c r="L3" s="233">
        <f t="shared" si="0"/>
        <v>0.85199999999999998</v>
      </c>
      <c r="M3" s="233">
        <f t="shared" si="0"/>
        <v>0.88900000000000001</v>
      </c>
      <c r="N3" s="233">
        <f t="shared" si="0"/>
        <v>0.89400000000000002</v>
      </c>
    </row>
    <row r="4" spans="1:14" x14ac:dyDescent="0.2">
      <c r="A4" s="231" t="s">
        <v>4883</v>
      </c>
    </row>
    <row r="7" spans="1:14" x14ac:dyDescent="0.2">
      <c r="B7" s="232"/>
    </row>
    <row r="8" spans="1:14" x14ac:dyDescent="0.2">
      <c r="B8" s="232"/>
    </row>
    <row r="9" spans="1:14" x14ac:dyDescent="0.2">
      <c r="B9" s="232"/>
    </row>
    <row r="10" spans="1:14" x14ac:dyDescent="0.2">
      <c r="B10" s="232"/>
    </row>
    <row r="11" spans="1:14" x14ac:dyDescent="0.2">
      <c r="B11" s="232"/>
    </row>
    <row r="12" spans="1:14" x14ac:dyDescent="0.2">
      <c r="B12" s="232"/>
    </row>
    <row r="13" spans="1:14" x14ac:dyDescent="0.2">
      <c r="B13" s="232"/>
    </row>
    <row r="14" spans="1:14" x14ac:dyDescent="0.2">
      <c r="B14" s="232"/>
    </row>
    <row r="15" spans="1:14" x14ac:dyDescent="0.2">
      <c r="B15" s="232"/>
    </row>
    <row r="16" spans="1:14" x14ac:dyDescent="0.2">
      <c r="B16" s="232"/>
    </row>
    <row r="17" spans="2:2" x14ac:dyDescent="0.2">
      <c r="B17" s="2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F0CE-C975-463F-96F9-A332F8313389}">
  <sheetPr filterMode="1"/>
  <dimension ref="A1:D1158"/>
  <sheetViews>
    <sheetView workbookViewId="0"/>
  </sheetViews>
  <sheetFormatPr defaultRowHeight="12.75" x14ac:dyDescent="0.2"/>
  <cols>
    <col min="1" max="1" width="40.85546875" style="221" bestFit="1" customWidth="1"/>
    <col min="2" max="2" width="11.140625" style="221" bestFit="1" customWidth="1"/>
    <col min="3" max="3" width="10.85546875" style="221" bestFit="1" customWidth="1"/>
    <col min="4" max="16384" width="9.140625" style="221"/>
  </cols>
  <sheetData>
    <row r="1" spans="1:4" x14ac:dyDescent="0.2">
      <c r="A1" s="221" t="s">
        <v>2001</v>
      </c>
      <c r="B1" s="221" t="s">
        <v>2000</v>
      </c>
      <c r="C1" s="221" t="s">
        <v>1999</v>
      </c>
    </row>
    <row r="2" spans="1:4" hidden="1" x14ac:dyDescent="0.2">
      <c r="A2" s="221" t="s">
        <v>3440</v>
      </c>
      <c r="B2" s="222">
        <v>153961</v>
      </c>
      <c r="C2" s="221" t="s">
        <v>3439</v>
      </c>
      <c r="D2" s="221" t="str">
        <f t="shared" ref="D2:D65" si="0">+IFERROR(B2/C2, "0")</f>
        <v>0</v>
      </c>
    </row>
    <row r="3" spans="1:4" hidden="1" x14ac:dyDescent="0.2">
      <c r="A3" s="221" t="s">
        <v>3438</v>
      </c>
      <c r="B3" s="222">
        <v>136632</v>
      </c>
      <c r="C3" s="221" t="s">
        <v>538</v>
      </c>
      <c r="D3" s="221" t="str">
        <f t="shared" si="0"/>
        <v>0</v>
      </c>
    </row>
    <row r="4" spans="1:4" hidden="1" x14ac:dyDescent="0.2">
      <c r="A4" s="221" t="s">
        <v>3437</v>
      </c>
      <c r="B4" s="222">
        <v>135646</v>
      </c>
      <c r="C4" s="221" t="s">
        <v>538</v>
      </c>
      <c r="D4" s="221" t="str">
        <f t="shared" si="0"/>
        <v>0</v>
      </c>
    </row>
    <row r="5" spans="1:4" x14ac:dyDescent="0.2">
      <c r="A5" s="221" t="s">
        <v>3436</v>
      </c>
      <c r="B5" s="222">
        <v>122091</v>
      </c>
      <c r="C5" s="228">
        <v>6690</v>
      </c>
      <c r="D5" s="221">
        <f t="shared" si="0"/>
        <v>18.249775784753364</v>
      </c>
    </row>
    <row r="6" spans="1:4" hidden="1" x14ac:dyDescent="0.2">
      <c r="A6" s="221" t="s">
        <v>3435</v>
      </c>
      <c r="B6" s="222">
        <v>113949</v>
      </c>
      <c r="C6" s="221" t="s">
        <v>3434</v>
      </c>
      <c r="D6" s="221" t="str">
        <f t="shared" si="0"/>
        <v>0</v>
      </c>
    </row>
    <row r="7" spans="1:4" hidden="1" x14ac:dyDescent="0.2">
      <c r="A7" s="221" t="s">
        <v>3433</v>
      </c>
      <c r="B7" s="222">
        <v>111635</v>
      </c>
      <c r="C7" s="221" t="s">
        <v>538</v>
      </c>
      <c r="D7" s="221" t="str">
        <f t="shared" si="0"/>
        <v>0</v>
      </c>
    </row>
    <row r="8" spans="1:4" hidden="1" x14ac:dyDescent="0.2">
      <c r="A8" s="221" t="s">
        <v>3432</v>
      </c>
      <c r="B8" s="222">
        <v>109858</v>
      </c>
      <c r="C8" s="221" t="s">
        <v>3431</v>
      </c>
      <c r="D8" s="221" t="str">
        <f t="shared" si="0"/>
        <v>0</v>
      </c>
    </row>
    <row r="9" spans="1:4" hidden="1" x14ac:dyDescent="0.2">
      <c r="A9" s="221" t="s">
        <v>3430</v>
      </c>
      <c r="B9" s="222">
        <v>104894</v>
      </c>
      <c r="C9" s="221" t="s">
        <v>538</v>
      </c>
      <c r="D9" s="221" t="str">
        <f t="shared" si="0"/>
        <v>0</v>
      </c>
    </row>
    <row r="10" spans="1:4" hidden="1" x14ac:dyDescent="0.2">
      <c r="A10" s="221" t="s">
        <v>3429</v>
      </c>
      <c r="B10" s="222">
        <v>96254</v>
      </c>
      <c r="C10" s="221" t="s">
        <v>538</v>
      </c>
      <c r="D10" s="221" t="str">
        <f t="shared" si="0"/>
        <v>0</v>
      </c>
    </row>
    <row r="11" spans="1:4" hidden="1" x14ac:dyDescent="0.2">
      <c r="A11" s="221" t="s">
        <v>3428</v>
      </c>
      <c r="B11" s="222">
        <v>95894</v>
      </c>
      <c r="C11" s="221" t="s">
        <v>3427</v>
      </c>
      <c r="D11" s="221" t="str">
        <f t="shared" si="0"/>
        <v>0</v>
      </c>
    </row>
    <row r="12" spans="1:4" hidden="1" x14ac:dyDescent="0.2">
      <c r="A12" s="221" t="s">
        <v>3426</v>
      </c>
      <c r="B12" s="222">
        <v>95164</v>
      </c>
      <c r="C12" s="221" t="s">
        <v>3425</v>
      </c>
      <c r="D12" s="221" t="str">
        <f t="shared" si="0"/>
        <v>0</v>
      </c>
    </row>
    <row r="13" spans="1:4" hidden="1" x14ac:dyDescent="0.2">
      <c r="A13" s="221" t="s">
        <v>3424</v>
      </c>
      <c r="B13" s="222">
        <v>93978</v>
      </c>
      <c r="C13" s="221" t="s">
        <v>538</v>
      </c>
      <c r="D13" s="221" t="str">
        <f t="shared" si="0"/>
        <v>0</v>
      </c>
    </row>
    <row r="14" spans="1:4" x14ac:dyDescent="0.2">
      <c r="A14" s="221" t="s">
        <v>3423</v>
      </c>
      <c r="B14" s="222">
        <v>92987</v>
      </c>
      <c r="C14" s="228">
        <v>5699.99</v>
      </c>
      <c r="D14" s="221">
        <f t="shared" si="0"/>
        <v>16.313537392170865</v>
      </c>
    </row>
    <row r="15" spans="1:4" x14ac:dyDescent="0.2">
      <c r="A15" s="221" t="s">
        <v>3422</v>
      </c>
      <c r="B15" s="222">
        <v>91491</v>
      </c>
      <c r="C15" s="228">
        <v>4999</v>
      </c>
      <c r="D15" s="221">
        <f t="shared" si="0"/>
        <v>18.301860372074415</v>
      </c>
    </row>
    <row r="16" spans="1:4" hidden="1" x14ac:dyDescent="0.2">
      <c r="A16" s="221" t="s">
        <v>3421</v>
      </c>
      <c r="B16" s="222">
        <v>89850</v>
      </c>
      <c r="C16" s="221" t="s">
        <v>3420</v>
      </c>
      <c r="D16" s="221" t="str">
        <f t="shared" si="0"/>
        <v>0</v>
      </c>
    </row>
    <row r="17" spans="1:4" hidden="1" x14ac:dyDescent="0.2">
      <c r="A17" s="221" t="s">
        <v>3419</v>
      </c>
      <c r="B17" s="222">
        <v>88716</v>
      </c>
      <c r="C17" s="221" t="s">
        <v>538</v>
      </c>
      <c r="D17" s="221" t="str">
        <f t="shared" si="0"/>
        <v>0</v>
      </c>
    </row>
    <row r="18" spans="1:4" x14ac:dyDescent="0.2">
      <c r="A18" s="221" t="s">
        <v>3418</v>
      </c>
      <c r="B18" s="222">
        <v>86223</v>
      </c>
      <c r="C18" s="228">
        <v>2494</v>
      </c>
      <c r="D18" s="221">
        <f t="shared" si="0"/>
        <v>34.572173215717726</v>
      </c>
    </row>
    <row r="19" spans="1:4" hidden="1" x14ac:dyDescent="0.2">
      <c r="A19" s="221" t="s">
        <v>3417</v>
      </c>
      <c r="B19" s="222">
        <v>84786</v>
      </c>
      <c r="C19" s="221" t="s">
        <v>538</v>
      </c>
      <c r="D19" s="221" t="str">
        <f t="shared" si="0"/>
        <v>0</v>
      </c>
    </row>
    <row r="20" spans="1:4" hidden="1" x14ac:dyDescent="0.2">
      <c r="A20" s="221" t="s">
        <v>3416</v>
      </c>
      <c r="B20" s="222">
        <v>83812</v>
      </c>
      <c r="C20" s="221" t="s">
        <v>538</v>
      </c>
      <c r="D20" s="221" t="str">
        <f t="shared" si="0"/>
        <v>0</v>
      </c>
    </row>
    <row r="21" spans="1:4" x14ac:dyDescent="0.2">
      <c r="A21" s="221" t="s">
        <v>3415</v>
      </c>
      <c r="B21" s="222">
        <v>83566</v>
      </c>
      <c r="C21" s="228">
        <v>3299.99</v>
      </c>
      <c r="D21" s="221">
        <f t="shared" si="0"/>
        <v>25.323107039718305</v>
      </c>
    </row>
    <row r="22" spans="1:4" x14ac:dyDescent="0.2">
      <c r="A22" s="221" t="s">
        <v>3414</v>
      </c>
      <c r="B22" s="222">
        <v>83562</v>
      </c>
      <c r="C22" s="228">
        <v>6866</v>
      </c>
      <c r="D22" s="221">
        <f t="shared" si="0"/>
        <v>12.170404893678999</v>
      </c>
    </row>
    <row r="23" spans="1:4" hidden="1" x14ac:dyDescent="0.2">
      <c r="A23" s="221" t="s">
        <v>3413</v>
      </c>
      <c r="B23" s="222">
        <v>82878</v>
      </c>
      <c r="C23" s="221" t="s">
        <v>538</v>
      </c>
      <c r="D23" s="221" t="str">
        <f t="shared" si="0"/>
        <v>0</v>
      </c>
    </row>
    <row r="24" spans="1:4" hidden="1" x14ac:dyDescent="0.2">
      <c r="A24" s="221" t="s">
        <v>3412</v>
      </c>
      <c r="B24" s="222">
        <v>82455</v>
      </c>
      <c r="C24" s="221" t="s">
        <v>538</v>
      </c>
      <c r="D24" s="221" t="str">
        <f t="shared" si="0"/>
        <v>0</v>
      </c>
    </row>
    <row r="25" spans="1:4" hidden="1" x14ac:dyDescent="0.2">
      <c r="A25" s="221" t="s">
        <v>3411</v>
      </c>
      <c r="B25" s="222">
        <v>81757</v>
      </c>
      <c r="C25" s="221" t="s">
        <v>538</v>
      </c>
      <c r="D25" s="221" t="str">
        <f t="shared" si="0"/>
        <v>0</v>
      </c>
    </row>
    <row r="26" spans="1:4" hidden="1" x14ac:dyDescent="0.2">
      <c r="A26" s="221" t="s">
        <v>3410</v>
      </c>
      <c r="B26" s="222">
        <v>81404</v>
      </c>
      <c r="C26" s="221" t="s">
        <v>538</v>
      </c>
      <c r="D26" s="221" t="str">
        <f t="shared" si="0"/>
        <v>0</v>
      </c>
    </row>
    <row r="27" spans="1:4" hidden="1" x14ac:dyDescent="0.2">
      <c r="A27" s="221" t="s">
        <v>3409</v>
      </c>
      <c r="B27" s="222">
        <v>81228</v>
      </c>
      <c r="C27" s="221" t="s">
        <v>538</v>
      </c>
      <c r="D27" s="221" t="str">
        <f t="shared" si="0"/>
        <v>0</v>
      </c>
    </row>
    <row r="28" spans="1:4" x14ac:dyDescent="0.2">
      <c r="A28" s="221" t="s">
        <v>3408</v>
      </c>
      <c r="B28" s="222">
        <v>80866</v>
      </c>
      <c r="C28" s="228">
        <v>4861</v>
      </c>
      <c r="D28" s="221">
        <f t="shared" si="0"/>
        <v>16.63567167249537</v>
      </c>
    </row>
    <row r="29" spans="1:4" x14ac:dyDescent="0.2">
      <c r="A29" s="221" t="s">
        <v>3407</v>
      </c>
      <c r="B29" s="222">
        <v>80373</v>
      </c>
      <c r="C29" s="228">
        <v>3850</v>
      </c>
      <c r="D29" s="221">
        <f t="shared" si="0"/>
        <v>20.876103896103896</v>
      </c>
    </row>
    <row r="30" spans="1:4" hidden="1" x14ac:dyDescent="0.2">
      <c r="A30" s="221" t="s">
        <v>3406</v>
      </c>
      <c r="B30" s="222">
        <v>78796</v>
      </c>
      <c r="C30" s="221" t="s">
        <v>538</v>
      </c>
      <c r="D30" s="221" t="str">
        <f t="shared" si="0"/>
        <v>0</v>
      </c>
    </row>
    <row r="31" spans="1:4" hidden="1" x14ac:dyDescent="0.2">
      <c r="A31" s="221" t="s">
        <v>3405</v>
      </c>
      <c r="B31" s="222">
        <v>77460</v>
      </c>
      <c r="C31" s="221" t="s">
        <v>538</v>
      </c>
      <c r="D31" s="221" t="str">
        <f t="shared" si="0"/>
        <v>0</v>
      </c>
    </row>
    <row r="32" spans="1:4" hidden="1" x14ac:dyDescent="0.2">
      <c r="A32" s="221" t="s">
        <v>3404</v>
      </c>
      <c r="B32" s="222">
        <v>76455</v>
      </c>
      <c r="C32" s="221" t="s">
        <v>3403</v>
      </c>
      <c r="D32" s="221" t="str">
        <f t="shared" si="0"/>
        <v>0</v>
      </c>
    </row>
    <row r="33" spans="1:4" x14ac:dyDescent="0.2">
      <c r="A33" s="221" t="s">
        <v>3402</v>
      </c>
      <c r="B33" s="222">
        <v>75889</v>
      </c>
      <c r="C33" s="228">
        <v>2699.99</v>
      </c>
      <c r="D33" s="221">
        <f t="shared" si="0"/>
        <v>28.107141137559772</v>
      </c>
    </row>
    <row r="34" spans="1:4" hidden="1" x14ac:dyDescent="0.2">
      <c r="A34" s="221" t="s">
        <v>3401</v>
      </c>
      <c r="B34" s="222">
        <v>74982</v>
      </c>
      <c r="C34" s="221" t="s">
        <v>3400</v>
      </c>
      <c r="D34" s="221" t="str">
        <f t="shared" si="0"/>
        <v>0</v>
      </c>
    </row>
    <row r="35" spans="1:4" hidden="1" x14ac:dyDescent="0.2">
      <c r="A35" s="221" t="s">
        <v>3399</v>
      </c>
      <c r="B35" s="222">
        <v>73463</v>
      </c>
      <c r="C35" s="221" t="s">
        <v>538</v>
      </c>
      <c r="D35" s="221" t="str">
        <f t="shared" si="0"/>
        <v>0</v>
      </c>
    </row>
    <row r="36" spans="1:4" hidden="1" x14ac:dyDescent="0.2">
      <c r="A36" s="221" t="s">
        <v>3398</v>
      </c>
      <c r="B36" s="222">
        <v>73321</v>
      </c>
      <c r="C36" s="221" t="s">
        <v>3397</v>
      </c>
      <c r="D36" s="221" t="str">
        <f t="shared" si="0"/>
        <v>0</v>
      </c>
    </row>
    <row r="37" spans="1:4" x14ac:dyDescent="0.2">
      <c r="A37" s="221" t="s">
        <v>3396</v>
      </c>
      <c r="B37" s="222">
        <v>70868</v>
      </c>
      <c r="C37" s="228">
        <v>4962</v>
      </c>
      <c r="D37" s="221">
        <f t="shared" si="0"/>
        <v>14.282144296654575</v>
      </c>
    </row>
    <row r="38" spans="1:4" hidden="1" x14ac:dyDescent="0.2">
      <c r="A38" s="221" t="s">
        <v>3395</v>
      </c>
      <c r="B38" s="222">
        <v>70630</v>
      </c>
      <c r="C38" s="221" t="s">
        <v>538</v>
      </c>
      <c r="D38" s="221" t="str">
        <f t="shared" si="0"/>
        <v>0</v>
      </c>
    </row>
    <row r="39" spans="1:4" x14ac:dyDescent="0.2">
      <c r="A39" s="221" t="s">
        <v>3394</v>
      </c>
      <c r="B39" s="222">
        <v>69872</v>
      </c>
      <c r="C39" s="228">
        <v>1013</v>
      </c>
      <c r="D39" s="221">
        <f t="shared" si="0"/>
        <v>68.975320829220138</v>
      </c>
    </row>
    <row r="40" spans="1:4" x14ac:dyDescent="0.2">
      <c r="A40" s="221" t="s">
        <v>3393</v>
      </c>
      <c r="B40" s="222">
        <v>69633</v>
      </c>
      <c r="C40" s="228">
        <v>3719</v>
      </c>
      <c r="D40" s="221">
        <f t="shared" si="0"/>
        <v>18.72358160795913</v>
      </c>
    </row>
    <row r="41" spans="1:4" x14ac:dyDescent="0.2">
      <c r="A41" s="221" t="s">
        <v>3392</v>
      </c>
      <c r="B41" s="222">
        <v>69183</v>
      </c>
      <c r="C41" s="228">
        <v>2098</v>
      </c>
      <c r="D41" s="221">
        <f t="shared" si="0"/>
        <v>32.975691134413729</v>
      </c>
    </row>
    <row r="42" spans="1:4" x14ac:dyDescent="0.2">
      <c r="A42" s="221" t="s">
        <v>3391</v>
      </c>
      <c r="B42" s="222">
        <v>68505</v>
      </c>
      <c r="C42" s="228">
        <v>4999</v>
      </c>
      <c r="D42" s="221">
        <f t="shared" si="0"/>
        <v>13.703740748149629</v>
      </c>
    </row>
    <row r="43" spans="1:4" hidden="1" x14ac:dyDescent="0.2">
      <c r="A43" s="221" t="s">
        <v>3390</v>
      </c>
      <c r="B43" s="222">
        <v>67041</v>
      </c>
      <c r="C43" s="221" t="s">
        <v>3389</v>
      </c>
      <c r="D43" s="221" t="str">
        <f t="shared" si="0"/>
        <v>0</v>
      </c>
    </row>
    <row r="44" spans="1:4" hidden="1" x14ac:dyDescent="0.2">
      <c r="A44" s="221" t="s">
        <v>3388</v>
      </c>
      <c r="B44" s="222">
        <v>66687</v>
      </c>
      <c r="C44" s="221" t="s">
        <v>3387</v>
      </c>
      <c r="D44" s="221" t="str">
        <f t="shared" si="0"/>
        <v>0</v>
      </c>
    </row>
    <row r="45" spans="1:4" x14ac:dyDescent="0.2">
      <c r="A45" s="221" t="s">
        <v>3386</v>
      </c>
      <c r="B45" s="222">
        <v>66582</v>
      </c>
      <c r="C45" s="228">
        <v>1999.99</v>
      </c>
      <c r="D45" s="221">
        <f t="shared" si="0"/>
        <v>33.291166455832276</v>
      </c>
    </row>
    <row r="46" spans="1:4" hidden="1" x14ac:dyDescent="0.2">
      <c r="A46" s="221" t="s">
        <v>3385</v>
      </c>
      <c r="B46" s="222">
        <v>66420</v>
      </c>
      <c r="C46" s="221" t="s">
        <v>3384</v>
      </c>
      <c r="D46" s="221" t="str">
        <f t="shared" si="0"/>
        <v>0</v>
      </c>
    </row>
    <row r="47" spans="1:4" hidden="1" x14ac:dyDescent="0.2">
      <c r="A47" s="221" t="s">
        <v>3383</v>
      </c>
      <c r="B47" s="222">
        <v>65658</v>
      </c>
      <c r="C47" s="221" t="s">
        <v>538</v>
      </c>
      <c r="D47" s="221" t="str">
        <f t="shared" si="0"/>
        <v>0</v>
      </c>
    </row>
    <row r="48" spans="1:4" hidden="1" x14ac:dyDescent="0.2">
      <c r="A48" s="221" t="s">
        <v>3382</v>
      </c>
      <c r="B48" s="222">
        <v>65279</v>
      </c>
      <c r="C48" s="221" t="s">
        <v>538</v>
      </c>
      <c r="D48" s="221" t="str">
        <f t="shared" si="0"/>
        <v>0</v>
      </c>
    </row>
    <row r="49" spans="1:4" hidden="1" x14ac:dyDescent="0.2">
      <c r="A49" s="221" t="s">
        <v>3381</v>
      </c>
      <c r="B49" s="222">
        <v>64727</v>
      </c>
      <c r="C49" s="221" t="s">
        <v>538</v>
      </c>
      <c r="D49" s="221" t="str">
        <f t="shared" si="0"/>
        <v>0</v>
      </c>
    </row>
    <row r="50" spans="1:4" x14ac:dyDescent="0.2">
      <c r="A50" s="221" t="s">
        <v>3380</v>
      </c>
      <c r="B50" s="222">
        <v>63633</v>
      </c>
      <c r="C50" s="228">
        <v>1898</v>
      </c>
      <c r="D50" s="221">
        <f t="shared" si="0"/>
        <v>33.526343519494205</v>
      </c>
    </row>
    <row r="51" spans="1:4" x14ac:dyDescent="0.2">
      <c r="A51" s="221" t="s">
        <v>3379</v>
      </c>
      <c r="B51" s="222">
        <v>63271</v>
      </c>
      <c r="C51" s="228">
        <v>2495</v>
      </c>
      <c r="D51" s="221">
        <f t="shared" si="0"/>
        <v>25.359118236472945</v>
      </c>
    </row>
    <row r="52" spans="1:4" x14ac:dyDescent="0.2">
      <c r="A52" s="221" t="s">
        <v>3378</v>
      </c>
      <c r="B52" s="222">
        <v>63006</v>
      </c>
      <c r="C52" s="228">
        <v>540.99</v>
      </c>
      <c r="D52" s="221">
        <f t="shared" si="0"/>
        <v>116.46425996783674</v>
      </c>
    </row>
    <row r="53" spans="1:4" x14ac:dyDescent="0.2">
      <c r="A53" s="221" t="s">
        <v>3377</v>
      </c>
      <c r="B53" s="222">
        <v>62904</v>
      </c>
      <c r="C53" s="228">
        <v>2997.19</v>
      </c>
      <c r="D53" s="221">
        <f t="shared" si="0"/>
        <v>20.987658440072199</v>
      </c>
    </row>
    <row r="54" spans="1:4" hidden="1" x14ac:dyDescent="0.2">
      <c r="A54" s="221" t="s">
        <v>3376</v>
      </c>
      <c r="B54" s="222">
        <v>62900</v>
      </c>
      <c r="C54" s="221" t="s">
        <v>538</v>
      </c>
      <c r="D54" s="221" t="str">
        <f t="shared" si="0"/>
        <v>0</v>
      </c>
    </row>
    <row r="55" spans="1:4" x14ac:dyDescent="0.2">
      <c r="A55" s="221" t="s">
        <v>3375</v>
      </c>
      <c r="B55" s="222">
        <v>62593</v>
      </c>
      <c r="C55" s="228">
        <v>661.08</v>
      </c>
      <c r="D55" s="221">
        <f t="shared" si="0"/>
        <v>94.682943062866812</v>
      </c>
    </row>
    <row r="56" spans="1:4" hidden="1" x14ac:dyDescent="0.2">
      <c r="A56" s="221" t="s">
        <v>3374</v>
      </c>
      <c r="B56" s="222">
        <v>62318</v>
      </c>
      <c r="C56" s="221" t="s">
        <v>3373</v>
      </c>
      <c r="D56" s="221" t="str">
        <f t="shared" si="0"/>
        <v>0</v>
      </c>
    </row>
    <row r="57" spans="1:4" hidden="1" x14ac:dyDescent="0.2">
      <c r="A57" s="221" t="s">
        <v>3372</v>
      </c>
      <c r="B57" s="222">
        <v>62182</v>
      </c>
      <c r="C57" s="221" t="s">
        <v>538</v>
      </c>
      <c r="D57" s="221" t="str">
        <f t="shared" si="0"/>
        <v>0</v>
      </c>
    </row>
    <row r="58" spans="1:4" x14ac:dyDescent="0.2">
      <c r="A58" s="221" t="s">
        <v>3371</v>
      </c>
      <c r="B58" s="222">
        <v>61851</v>
      </c>
      <c r="C58" s="228">
        <v>999.99</v>
      </c>
      <c r="D58" s="221">
        <f t="shared" si="0"/>
        <v>61.851618516185162</v>
      </c>
    </row>
    <row r="59" spans="1:4" hidden="1" x14ac:dyDescent="0.2">
      <c r="A59" s="221" t="s">
        <v>3370</v>
      </c>
      <c r="B59" s="222">
        <v>61570</v>
      </c>
      <c r="C59" s="221" t="s">
        <v>538</v>
      </c>
      <c r="D59" s="221" t="str">
        <f t="shared" si="0"/>
        <v>0</v>
      </c>
    </row>
    <row r="60" spans="1:4" hidden="1" x14ac:dyDescent="0.2">
      <c r="A60" s="221" t="s">
        <v>3369</v>
      </c>
      <c r="B60" s="222">
        <v>61082</v>
      </c>
      <c r="C60" s="221" t="s">
        <v>3368</v>
      </c>
      <c r="D60" s="221" t="str">
        <f t="shared" si="0"/>
        <v>0</v>
      </c>
    </row>
    <row r="61" spans="1:4" hidden="1" x14ac:dyDescent="0.2">
      <c r="A61" s="221" t="s">
        <v>3367</v>
      </c>
      <c r="B61" s="222">
        <v>61073</v>
      </c>
      <c r="C61" s="221" t="s">
        <v>538</v>
      </c>
      <c r="D61" s="221" t="str">
        <f t="shared" si="0"/>
        <v>0</v>
      </c>
    </row>
    <row r="62" spans="1:4" x14ac:dyDescent="0.2">
      <c r="A62" s="221" t="s">
        <v>3366</v>
      </c>
      <c r="B62" s="222">
        <v>60666</v>
      </c>
      <c r="C62" s="228">
        <v>3047</v>
      </c>
      <c r="D62" s="221">
        <f t="shared" si="0"/>
        <v>19.910075484082704</v>
      </c>
    </row>
    <row r="63" spans="1:4" hidden="1" x14ac:dyDescent="0.2">
      <c r="A63" s="221" t="s">
        <v>3365</v>
      </c>
      <c r="B63" s="222">
        <v>60449</v>
      </c>
      <c r="C63" s="221" t="s">
        <v>3364</v>
      </c>
      <c r="D63" s="221" t="str">
        <f t="shared" si="0"/>
        <v>0</v>
      </c>
    </row>
    <row r="64" spans="1:4" hidden="1" x14ac:dyDescent="0.2">
      <c r="A64" s="221" t="s">
        <v>3363</v>
      </c>
      <c r="B64" s="222">
        <v>60141</v>
      </c>
      <c r="C64" s="221" t="s">
        <v>538</v>
      </c>
      <c r="D64" s="221" t="str">
        <f t="shared" si="0"/>
        <v>0</v>
      </c>
    </row>
    <row r="65" spans="1:4" hidden="1" x14ac:dyDescent="0.2">
      <c r="A65" s="221" t="s">
        <v>3362</v>
      </c>
      <c r="B65" s="222">
        <v>60132</v>
      </c>
      <c r="C65" s="221" t="s">
        <v>3361</v>
      </c>
      <c r="D65" s="221" t="str">
        <f t="shared" si="0"/>
        <v>0</v>
      </c>
    </row>
    <row r="66" spans="1:4" hidden="1" x14ac:dyDescent="0.2">
      <c r="A66" s="221" t="s">
        <v>3360</v>
      </c>
      <c r="B66" s="222">
        <v>59988</v>
      </c>
      <c r="C66" s="221" t="s">
        <v>3359</v>
      </c>
      <c r="D66" s="221" t="str">
        <f t="shared" ref="D66:D129" si="1">+IFERROR(B66/C66, "0")</f>
        <v>0</v>
      </c>
    </row>
    <row r="67" spans="1:4" x14ac:dyDescent="0.2">
      <c r="A67" s="221" t="s">
        <v>3358</v>
      </c>
      <c r="B67" s="222">
        <v>59410</v>
      </c>
      <c r="C67" s="228">
        <v>569.97</v>
      </c>
      <c r="D67" s="221">
        <f t="shared" si="1"/>
        <v>104.23355615207818</v>
      </c>
    </row>
    <row r="68" spans="1:4" x14ac:dyDescent="0.2">
      <c r="A68" s="221" t="s">
        <v>3357</v>
      </c>
      <c r="B68" s="222">
        <v>59390</v>
      </c>
      <c r="C68" s="228">
        <v>1185</v>
      </c>
      <c r="D68" s="221">
        <f t="shared" si="1"/>
        <v>50.118143459915615</v>
      </c>
    </row>
    <row r="69" spans="1:4" hidden="1" x14ac:dyDescent="0.2">
      <c r="A69" s="221" t="s">
        <v>3356</v>
      </c>
      <c r="B69" s="222">
        <v>59280</v>
      </c>
      <c r="C69" s="221" t="s">
        <v>538</v>
      </c>
      <c r="D69" s="221" t="str">
        <f t="shared" si="1"/>
        <v>0</v>
      </c>
    </row>
    <row r="70" spans="1:4" hidden="1" x14ac:dyDescent="0.2">
      <c r="A70" s="221" t="s">
        <v>3355</v>
      </c>
      <c r="B70" s="222">
        <v>59124</v>
      </c>
      <c r="C70" s="221" t="s">
        <v>538</v>
      </c>
      <c r="D70" s="221" t="str">
        <f t="shared" si="1"/>
        <v>0</v>
      </c>
    </row>
    <row r="71" spans="1:4" hidden="1" x14ac:dyDescent="0.2">
      <c r="A71" s="221" t="s">
        <v>3354</v>
      </c>
      <c r="B71" s="222">
        <v>59096</v>
      </c>
      <c r="C71" s="221" t="s">
        <v>3353</v>
      </c>
      <c r="D71" s="221" t="str">
        <f t="shared" si="1"/>
        <v>0</v>
      </c>
    </row>
    <row r="72" spans="1:4" hidden="1" x14ac:dyDescent="0.2">
      <c r="A72" s="221" t="s">
        <v>3352</v>
      </c>
      <c r="B72" s="222">
        <v>59069</v>
      </c>
      <c r="C72" s="221" t="s">
        <v>3351</v>
      </c>
      <c r="D72" s="221" t="str">
        <f t="shared" si="1"/>
        <v>0</v>
      </c>
    </row>
    <row r="73" spans="1:4" hidden="1" x14ac:dyDescent="0.2">
      <c r="A73" s="221" t="s">
        <v>3350</v>
      </c>
      <c r="B73" s="222">
        <v>59038</v>
      </c>
      <c r="C73" s="221" t="s">
        <v>3349</v>
      </c>
      <c r="D73" s="221" t="str">
        <f t="shared" si="1"/>
        <v>0</v>
      </c>
    </row>
    <row r="74" spans="1:4" hidden="1" x14ac:dyDescent="0.2">
      <c r="A74" s="221" t="s">
        <v>3348</v>
      </c>
      <c r="B74" s="222">
        <v>58797</v>
      </c>
      <c r="C74" s="221" t="s">
        <v>3347</v>
      </c>
      <c r="D74" s="221" t="str">
        <f t="shared" si="1"/>
        <v>0</v>
      </c>
    </row>
    <row r="75" spans="1:4" x14ac:dyDescent="0.2">
      <c r="A75" s="221" t="s">
        <v>3346</v>
      </c>
      <c r="B75" s="222">
        <v>58647</v>
      </c>
      <c r="C75" s="228">
        <v>546.49</v>
      </c>
      <c r="D75" s="221">
        <f t="shared" si="1"/>
        <v>107.31577887975992</v>
      </c>
    </row>
    <row r="76" spans="1:4" hidden="1" x14ac:dyDescent="0.2">
      <c r="A76" s="221" t="s">
        <v>3345</v>
      </c>
      <c r="B76" s="222">
        <v>57593</v>
      </c>
      <c r="C76" s="221" t="s">
        <v>3344</v>
      </c>
      <c r="D76" s="221" t="str">
        <f t="shared" si="1"/>
        <v>0</v>
      </c>
    </row>
    <row r="77" spans="1:4" hidden="1" x14ac:dyDescent="0.2">
      <c r="A77" s="221" t="s">
        <v>3343</v>
      </c>
      <c r="B77" s="222">
        <v>57434</v>
      </c>
      <c r="C77" s="221" t="s">
        <v>3342</v>
      </c>
      <c r="D77" s="221" t="str">
        <f t="shared" si="1"/>
        <v>0</v>
      </c>
    </row>
    <row r="78" spans="1:4" hidden="1" x14ac:dyDescent="0.2">
      <c r="A78" s="221" t="s">
        <v>3341</v>
      </c>
      <c r="B78" s="222">
        <v>57200</v>
      </c>
      <c r="C78" s="221" t="s">
        <v>3340</v>
      </c>
      <c r="D78" s="221" t="str">
        <f t="shared" si="1"/>
        <v>0</v>
      </c>
    </row>
    <row r="79" spans="1:4" hidden="1" x14ac:dyDescent="0.2">
      <c r="A79" s="221" t="s">
        <v>3339</v>
      </c>
      <c r="B79" s="222">
        <v>57139</v>
      </c>
      <c r="C79" s="221" t="s">
        <v>3338</v>
      </c>
      <c r="D79" s="221" t="str">
        <f t="shared" si="1"/>
        <v>0</v>
      </c>
    </row>
    <row r="80" spans="1:4" hidden="1" x14ac:dyDescent="0.2">
      <c r="A80" s="221" t="s">
        <v>3337</v>
      </c>
      <c r="B80" s="222">
        <v>56990</v>
      </c>
      <c r="C80" s="221" t="s">
        <v>3336</v>
      </c>
      <c r="D80" s="221" t="str">
        <f t="shared" si="1"/>
        <v>0</v>
      </c>
    </row>
    <row r="81" spans="1:4" hidden="1" x14ac:dyDescent="0.2">
      <c r="A81" s="221" t="s">
        <v>3335</v>
      </c>
      <c r="B81" s="222">
        <v>56520</v>
      </c>
      <c r="C81" s="221" t="s">
        <v>538</v>
      </c>
      <c r="D81" s="221" t="str">
        <f t="shared" si="1"/>
        <v>0</v>
      </c>
    </row>
    <row r="82" spans="1:4" hidden="1" x14ac:dyDescent="0.2">
      <c r="A82" s="221" t="s">
        <v>3334</v>
      </c>
      <c r="B82" s="222">
        <v>55901</v>
      </c>
      <c r="C82" s="221" t="s">
        <v>3333</v>
      </c>
      <c r="D82" s="221" t="str">
        <f t="shared" si="1"/>
        <v>0</v>
      </c>
    </row>
    <row r="83" spans="1:4" hidden="1" x14ac:dyDescent="0.2">
      <c r="A83" s="221" t="s">
        <v>3332</v>
      </c>
      <c r="B83" s="222">
        <v>55705</v>
      </c>
      <c r="C83" s="221" t="s">
        <v>538</v>
      </c>
      <c r="D83" s="221" t="str">
        <f t="shared" si="1"/>
        <v>0</v>
      </c>
    </row>
    <row r="84" spans="1:4" x14ac:dyDescent="0.2">
      <c r="A84" s="221" t="s">
        <v>3331</v>
      </c>
      <c r="B84" s="222">
        <v>55485</v>
      </c>
      <c r="C84" s="228">
        <v>4654</v>
      </c>
      <c r="D84" s="221">
        <f t="shared" si="1"/>
        <v>11.922002578427159</v>
      </c>
    </row>
    <row r="85" spans="1:4" hidden="1" x14ac:dyDescent="0.2">
      <c r="A85" s="221" t="s">
        <v>3330</v>
      </c>
      <c r="B85" s="222">
        <v>55148</v>
      </c>
      <c r="C85" s="221" t="s">
        <v>538</v>
      </c>
      <c r="D85" s="221" t="str">
        <f t="shared" si="1"/>
        <v>0</v>
      </c>
    </row>
    <row r="86" spans="1:4" x14ac:dyDescent="0.2">
      <c r="A86" s="221" t="s">
        <v>3329</v>
      </c>
      <c r="B86" s="222">
        <v>54871</v>
      </c>
      <c r="C86" s="228">
        <v>1474.51</v>
      </c>
      <c r="D86" s="221">
        <f t="shared" si="1"/>
        <v>37.213040264223366</v>
      </c>
    </row>
    <row r="87" spans="1:4" hidden="1" x14ac:dyDescent="0.2">
      <c r="A87" s="221" t="s">
        <v>3328</v>
      </c>
      <c r="B87" s="222">
        <v>54416</v>
      </c>
      <c r="C87" s="221" t="s">
        <v>3327</v>
      </c>
      <c r="D87" s="221" t="str">
        <f t="shared" si="1"/>
        <v>0</v>
      </c>
    </row>
    <row r="88" spans="1:4" hidden="1" x14ac:dyDescent="0.2">
      <c r="A88" s="221" t="s">
        <v>3326</v>
      </c>
      <c r="B88" s="222">
        <v>54097</v>
      </c>
      <c r="C88" s="221" t="s">
        <v>3325</v>
      </c>
      <c r="D88" s="221" t="str">
        <f t="shared" si="1"/>
        <v>0</v>
      </c>
    </row>
    <row r="89" spans="1:4" hidden="1" x14ac:dyDescent="0.2">
      <c r="A89" s="221" t="s">
        <v>3324</v>
      </c>
      <c r="B89" s="222">
        <v>54078</v>
      </c>
      <c r="C89" s="221" t="s">
        <v>3323</v>
      </c>
      <c r="D89" s="221" t="str">
        <f t="shared" si="1"/>
        <v>0</v>
      </c>
    </row>
    <row r="90" spans="1:4" hidden="1" x14ac:dyDescent="0.2">
      <c r="A90" s="221" t="s">
        <v>3322</v>
      </c>
      <c r="B90" s="222">
        <v>53737</v>
      </c>
      <c r="C90" s="221" t="s">
        <v>3177</v>
      </c>
      <c r="D90" s="221" t="str">
        <f t="shared" si="1"/>
        <v>0</v>
      </c>
    </row>
    <row r="91" spans="1:4" hidden="1" x14ac:dyDescent="0.2">
      <c r="A91" s="221" t="s">
        <v>3321</v>
      </c>
      <c r="B91" s="222">
        <v>53384</v>
      </c>
      <c r="C91" s="221" t="s">
        <v>3041</v>
      </c>
      <c r="D91" s="221" t="str">
        <f t="shared" si="1"/>
        <v>0</v>
      </c>
    </row>
    <row r="92" spans="1:4" hidden="1" x14ac:dyDescent="0.2">
      <c r="A92" s="221" t="s">
        <v>3320</v>
      </c>
      <c r="B92" s="222">
        <v>53373</v>
      </c>
      <c r="C92" s="221" t="s">
        <v>538</v>
      </c>
      <c r="D92" s="221" t="str">
        <f t="shared" si="1"/>
        <v>0</v>
      </c>
    </row>
    <row r="93" spans="1:4" x14ac:dyDescent="0.2">
      <c r="A93" s="221" t="s">
        <v>3319</v>
      </c>
      <c r="B93" s="222">
        <v>53051</v>
      </c>
      <c r="C93" s="228">
        <v>1959</v>
      </c>
      <c r="D93" s="221">
        <f t="shared" si="1"/>
        <v>27.080653394589078</v>
      </c>
    </row>
    <row r="94" spans="1:4" hidden="1" x14ac:dyDescent="0.2">
      <c r="A94" s="221" t="s">
        <v>3318</v>
      </c>
      <c r="B94" s="222">
        <v>52789</v>
      </c>
      <c r="C94" s="221" t="s">
        <v>3317</v>
      </c>
      <c r="D94" s="221" t="str">
        <f t="shared" si="1"/>
        <v>0</v>
      </c>
    </row>
    <row r="95" spans="1:4" hidden="1" x14ac:dyDescent="0.2">
      <c r="A95" s="221" t="s">
        <v>3316</v>
      </c>
      <c r="B95" s="222">
        <v>52695</v>
      </c>
      <c r="C95" s="221" t="s">
        <v>3315</v>
      </c>
      <c r="D95" s="221" t="str">
        <f t="shared" si="1"/>
        <v>0</v>
      </c>
    </row>
    <row r="96" spans="1:4" hidden="1" x14ac:dyDescent="0.2">
      <c r="A96" s="221" t="s">
        <v>3314</v>
      </c>
      <c r="B96" s="222">
        <v>52447</v>
      </c>
      <c r="C96" s="221" t="s">
        <v>3253</v>
      </c>
      <c r="D96" s="221" t="str">
        <f t="shared" si="1"/>
        <v>0</v>
      </c>
    </row>
    <row r="97" spans="1:4" x14ac:dyDescent="0.2">
      <c r="A97" s="221" t="s">
        <v>3313</v>
      </c>
      <c r="B97" s="222">
        <v>52276</v>
      </c>
      <c r="C97" s="228">
        <v>2126.33</v>
      </c>
      <c r="D97" s="221">
        <f t="shared" si="1"/>
        <v>24.585083218503243</v>
      </c>
    </row>
    <row r="98" spans="1:4" x14ac:dyDescent="0.2">
      <c r="A98" s="221" t="s">
        <v>3312</v>
      </c>
      <c r="B98" s="222">
        <v>52027</v>
      </c>
      <c r="C98" s="228">
        <v>526.03</v>
      </c>
      <c r="D98" s="221">
        <f t="shared" si="1"/>
        <v>98.90500541794195</v>
      </c>
    </row>
    <row r="99" spans="1:4" x14ac:dyDescent="0.2">
      <c r="A99" s="221" t="s">
        <v>3311</v>
      </c>
      <c r="B99" s="222">
        <v>51976</v>
      </c>
      <c r="C99" s="228">
        <v>409</v>
      </c>
      <c r="D99" s="221">
        <f t="shared" si="1"/>
        <v>127.08068459657702</v>
      </c>
    </row>
    <row r="100" spans="1:4" x14ac:dyDescent="0.2">
      <c r="A100" s="221" t="s">
        <v>3310</v>
      </c>
      <c r="B100" s="222">
        <v>51104</v>
      </c>
      <c r="C100" s="228">
        <v>1778</v>
      </c>
      <c r="D100" s="221">
        <f t="shared" si="1"/>
        <v>28.742407199100114</v>
      </c>
    </row>
    <row r="101" spans="1:4" hidden="1" x14ac:dyDescent="0.2">
      <c r="A101" s="221" t="s">
        <v>3309</v>
      </c>
      <c r="B101" s="222">
        <v>50835</v>
      </c>
      <c r="C101" s="221" t="s">
        <v>538</v>
      </c>
      <c r="D101" s="221" t="str">
        <f t="shared" si="1"/>
        <v>0</v>
      </c>
    </row>
    <row r="102" spans="1:4" x14ac:dyDescent="0.2">
      <c r="A102" s="221" t="s">
        <v>3308</v>
      </c>
      <c r="B102" s="222">
        <v>50575</v>
      </c>
      <c r="C102" s="228">
        <v>1727.68</v>
      </c>
      <c r="D102" s="221">
        <f t="shared" si="1"/>
        <v>29.273360807556955</v>
      </c>
    </row>
    <row r="103" spans="1:4" x14ac:dyDescent="0.2">
      <c r="A103" s="221" t="s">
        <v>3307</v>
      </c>
      <c r="B103" s="222">
        <v>50477</v>
      </c>
      <c r="C103" s="228">
        <v>561.04999999999995</v>
      </c>
      <c r="D103" s="221">
        <f t="shared" si="1"/>
        <v>89.968808484092335</v>
      </c>
    </row>
    <row r="104" spans="1:4" x14ac:dyDescent="0.2">
      <c r="A104" s="221" t="s">
        <v>3306</v>
      </c>
      <c r="B104" s="222">
        <v>50367</v>
      </c>
      <c r="C104" s="228">
        <v>1099.99</v>
      </c>
      <c r="D104" s="221">
        <f t="shared" si="1"/>
        <v>45.788598078164348</v>
      </c>
    </row>
    <row r="105" spans="1:4" hidden="1" x14ac:dyDescent="0.2">
      <c r="A105" s="221" t="s">
        <v>3305</v>
      </c>
      <c r="B105" s="222">
        <v>50344</v>
      </c>
      <c r="C105" s="221" t="s">
        <v>538</v>
      </c>
      <c r="D105" s="221" t="str">
        <f t="shared" si="1"/>
        <v>0</v>
      </c>
    </row>
    <row r="106" spans="1:4" x14ac:dyDescent="0.2">
      <c r="A106" s="221" t="s">
        <v>3304</v>
      </c>
      <c r="B106" s="222">
        <v>50298</v>
      </c>
      <c r="C106" s="228">
        <v>1699.96</v>
      </c>
      <c r="D106" s="221">
        <f t="shared" si="1"/>
        <v>29.58775500600014</v>
      </c>
    </row>
    <row r="107" spans="1:4" hidden="1" x14ac:dyDescent="0.2">
      <c r="A107" s="221" t="s">
        <v>3303</v>
      </c>
      <c r="B107" s="222">
        <v>50223</v>
      </c>
      <c r="C107" s="221" t="s">
        <v>3302</v>
      </c>
      <c r="D107" s="221" t="str">
        <f t="shared" si="1"/>
        <v>0</v>
      </c>
    </row>
    <row r="108" spans="1:4" hidden="1" x14ac:dyDescent="0.2">
      <c r="A108" s="221" t="s">
        <v>3301</v>
      </c>
      <c r="B108" s="222">
        <v>50050</v>
      </c>
      <c r="C108" s="221" t="s">
        <v>538</v>
      </c>
      <c r="D108" s="221" t="str">
        <f t="shared" si="1"/>
        <v>0</v>
      </c>
    </row>
    <row r="109" spans="1:4" hidden="1" x14ac:dyDescent="0.2">
      <c r="A109" s="221" t="s">
        <v>3300</v>
      </c>
      <c r="B109" s="222">
        <v>49386</v>
      </c>
      <c r="C109" s="221" t="s">
        <v>538</v>
      </c>
      <c r="D109" s="221" t="str">
        <f t="shared" si="1"/>
        <v>0</v>
      </c>
    </row>
    <row r="110" spans="1:4" hidden="1" x14ac:dyDescent="0.2">
      <c r="A110" s="221" t="s">
        <v>3299</v>
      </c>
      <c r="B110" s="222">
        <v>49104</v>
      </c>
      <c r="C110" s="221" t="s">
        <v>538</v>
      </c>
      <c r="D110" s="221" t="str">
        <f t="shared" si="1"/>
        <v>0</v>
      </c>
    </row>
    <row r="111" spans="1:4" hidden="1" x14ac:dyDescent="0.2">
      <c r="A111" s="221" t="s">
        <v>3298</v>
      </c>
      <c r="B111" s="222">
        <v>48934</v>
      </c>
      <c r="C111" s="221" t="s">
        <v>538</v>
      </c>
      <c r="D111" s="221" t="str">
        <f t="shared" si="1"/>
        <v>0</v>
      </c>
    </row>
    <row r="112" spans="1:4" x14ac:dyDescent="0.2">
      <c r="A112" s="221" t="s">
        <v>3297</v>
      </c>
      <c r="B112" s="222">
        <v>48875</v>
      </c>
      <c r="C112" s="228">
        <v>419.99</v>
      </c>
      <c r="D112" s="221">
        <f t="shared" si="1"/>
        <v>116.37181837662801</v>
      </c>
    </row>
    <row r="113" spans="1:4" hidden="1" x14ac:dyDescent="0.2">
      <c r="A113" s="221" t="s">
        <v>3296</v>
      </c>
      <c r="B113" s="222">
        <v>48741</v>
      </c>
      <c r="C113" s="221" t="s">
        <v>538</v>
      </c>
      <c r="D113" s="221" t="str">
        <f t="shared" si="1"/>
        <v>0</v>
      </c>
    </row>
    <row r="114" spans="1:4" hidden="1" x14ac:dyDescent="0.2">
      <c r="A114" s="221" t="s">
        <v>3295</v>
      </c>
      <c r="B114" s="222">
        <v>48261</v>
      </c>
      <c r="C114" s="221" t="s">
        <v>3294</v>
      </c>
      <c r="D114" s="221" t="str">
        <f t="shared" si="1"/>
        <v>0</v>
      </c>
    </row>
    <row r="115" spans="1:4" x14ac:dyDescent="0.2">
      <c r="A115" s="221" t="s">
        <v>3293</v>
      </c>
      <c r="B115" s="222">
        <v>48133</v>
      </c>
      <c r="C115" s="228">
        <v>549.99</v>
      </c>
      <c r="D115" s="221">
        <f t="shared" si="1"/>
        <v>87.516136657030131</v>
      </c>
    </row>
    <row r="116" spans="1:4" hidden="1" x14ac:dyDescent="0.2">
      <c r="A116" s="221" t="s">
        <v>3292</v>
      </c>
      <c r="B116" s="222">
        <v>48013</v>
      </c>
      <c r="C116" s="221" t="s">
        <v>3291</v>
      </c>
      <c r="D116" s="221" t="str">
        <f t="shared" si="1"/>
        <v>0</v>
      </c>
    </row>
    <row r="117" spans="1:4" x14ac:dyDescent="0.2">
      <c r="A117" s="221" t="s">
        <v>3290</v>
      </c>
      <c r="B117" s="222">
        <v>47951</v>
      </c>
      <c r="C117" s="228">
        <v>1349</v>
      </c>
      <c r="D117" s="221">
        <f t="shared" si="1"/>
        <v>35.545589325426242</v>
      </c>
    </row>
    <row r="118" spans="1:4" hidden="1" x14ac:dyDescent="0.2">
      <c r="A118" s="221" t="s">
        <v>3289</v>
      </c>
      <c r="B118" s="222">
        <v>47938</v>
      </c>
      <c r="C118" s="221" t="s">
        <v>538</v>
      </c>
      <c r="D118" s="221" t="str">
        <f t="shared" si="1"/>
        <v>0</v>
      </c>
    </row>
    <row r="119" spans="1:4" hidden="1" x14ac:dyDescent="0.2">
      <c r="A119" s="221" t="s">
        <v>3288</v>
      </c>
      <c r="B119" s="222">
        <v>47735</v>
      </c>
      <c r="C119" s="221" t="s">
        <v>3262</v>
      </c>
      <c r="D119" s="221" t="str">
        <f t="shared" si="1"/>
        <v>0</v>
      </c>
    </row>
    <row r="120" spans="1:4" x14ac:dyDescent="0.2">
      <c r="A120" s="221" t="s">
        <v>3287</v>
      </c>
      <c r="B120" s="222">
        <v>47626</v>
      </c>
      <c r="C120" s="228">
        <v>1298.06</v>
      </c>
      <c r="D120" s="221">
        <f t="shared" si="1"/>
        <v>36.690137589941912</v>
      </c>
    </row>
    <row r="121" spans="1:4" x14ac:dyDescent="0.2">
      <c r="A121" s="221" t="s">
        <v>3286</v>
      </c>
      <c r="B121" s="222">
        <v>47554</v>
      </c>
      <c r="C121" s="228">
        <v>1492</v>
      </c>
      <c r="D121" s="221">
        <f t="shared" si="1"/>
        <v>31.872654155495979</v>
      </c>
    </row>
    <row r="122" spans="1:4" hidden="1" x14ac:dyDescent="0.2">
      <c r="A122" s="221" t="s">
        <v>3285</v>
      </c>
      <c r="B122" s="222">
        <v>47320</v>
      </c>
      <c r="C122" s="221" t="s">
        <v>3284</v>
      </c>
      <c r="D122" s="221" t="str">
        <f t="shared" si="1"/>
        <v>0</v>
      </c>
    </row>
    <row r="123" spans="1:4" hidden="1" x14ac:dyDescent="0.2">
      <c r="A123" s="221" t="s">
        <v>3283</v>
      </c>
      <c r="B123" s="222">
        <v>47158</v>
      </c>
      <c r="C123" s="221" t="s">
        <v>3282</v>
      </c>
      <c r="D123" s="221" t="str">
        <f t="shared" si="1"/>
        <v>0</v>
      </c>
    </row>
    <row r="124" spans="1:4" hidden="1" x14ac:dyDescent="0.2">
      <c r="A124" s="221" t="s">
        <v>3281</v>
      </c>
      <c r="B124" s="222">
        <v>46690</v>
      </c>
      <c r="C124" s="221" t="s">
        <v>3280</v>
      </c>
      <c r="D124" s="221" t="str">
        <f t="shared" si="1"/>
        <v>0</v>
      </c>
    </row>
    <row r="125" spans="1:4" hidden="1" x14ac:dyDescent="0.2">
      <c r="A125" s="221" t="s">
        <v>3279</v>
      </c>
      <c r="B125" s="222">
        <v>46616</v>
      </c>
      <c r="C125" s="221" t="s">
        <v>3278</v>
      </c>
      <c r="D125" s="221" t="str">
        <f t="shared" si="1"/>
        <v>0</v>
      </c>
    </row>
    <row r="126" spans="1:4" x14ac:dyDescent="0.2">
      <c r="A126" s="221" t="s">
        <v>3277</v>
      </c>
      <c r="B126" s="222">
        <v>46589</v>
      </c>
      <c r="C126" s="228">
        <v>407.99</v>
      </c>
      <c r="D126" s="221">
        <f t="shared" si="1"/>
        <v>114.19152430206623</v>
      </c>
    </row>
    <row r="127" spans="1:4" hidden="1" x14ac:dyDescent="0.2">
      <c r="A127" s="221" t="s">
        <v>3276</v>
      </c>
      <c r="B127" s="222">
        <v>46480</v>
      </c>
      <c r="C127" s="221" t="s">
        <v>538</v>
      </c>
      <c r="D127" s="221" t="str">
        <f t="shared" si="1"/>
        <v>0</v>
      </c>
    </row>
    <row r="128" spans="1:4" x14ac:dyDescent="0.2">
      <c r="A128" s="221" t="s">
        <v>3275</v>
      </c>
      <c r="B128" s="222">
        <v>46427</v>
      </c>
      <c r="C128" s="228">
        <v>390.98</v>
      </c>
      <c r="D128" s="221">
        <f t="shared" si="1"/>
        <v>118.7452043582792</v>
      </c>
    </row>
    <row r="129" spans="1:4" hidden="1" x14ac:dyDescent="0.2">
      <c r="A129" s="221" t="s">
        <v>3274</v>
      </c>
      <c r="B129" s="222">
        <v>46411</v>
      </c>
      <c r="C129" s="221" t="s">
        <v>3041</v>
      </c>
      <c r="D129" s="221" t="str">
        <f t="shared" si="1"/>
        <v>0</v>
      </c>
    </row>
    <row r="130" spans="1:4" hidden="1" x14ac:dyDescent="0.2">
      <c r="A130" s="221" t="s">
        <v>3273</v>
      </c>
      <c r="B130" s="222">
        <v>46270</v>
      </c>
      <c r="C130" s="221" t="s">
        <v>3272</v>
      </c>
      <c r="D130" s="221" t="str">
        <f t="shared" ref="D130:D193" si="2">+IFERROR(B130/C130, "0")</f>
        <v>0</v>
      </c>
    </row>
    <row r="131" spans="1:4" hidden="1" x14ac:dyDescent="0.2">
      <c r="A131" s="221" t="s">
        <v>3271</v>
      </c>
      <c r="B131" s="222">
        <v>46211</v>
      </c>
      <c r="C131" s="221" t="s">
        <v>538</v>
      </c>
      <c r="D131" s="221" t="str">
        <f t="shared" si="2"/>
        <v>0</v>
      </c>
    </row>
    <row r="132" spans="1:4" hidden="1" x14ac:dyDescent="0.2">
      <c r="A132" s="221" t="s">
        <v>3270</v>
      </c>
      <c r="B132" s="222">
        <v>46110</v>
      </c>
      <c r="C132" s="221" t="s">
        <v>538</v>
      </c>
      <c r="D132" s="221" t="str">
        <f t="shared" si="2"/>
        <v>0</v>
      </c>
    </row>
    <row r="133" spans="1:4" x14ac:dyDescent="0.2">
      <c r="A133" s="221" t="s">
        <v>3269</v>
      </c>
      <c r="B133" s="222">
        <v>46103</v>
      </c>
      <c r="C133" s="228">
        <v>3966.35</v>
      </c>
      <c r="D133" s="221">
        <f t="shared" si="2"/>
        <v>11.623532971119543</v>
      </c>
    </row>
    <row r="134" spans="1:4" x14ac:dyDescent="0.2">
      <c r="A134" s="221" t="s">
        <v>3268</v>
      </c>
      <c r="B134" s="222">
        <v>45839</v>
      </c>
      <c r="C134" s="228">
        <v>875</v>
      </c>
      <c r="D134" s="221">
        <f t="shared" si="2"/>
        <v>52.387428571428572</v>
      </c>
    </row>
    <row r="135" spans="1:4" x14ac:dyDescent="0.2">
      <c r="A135" s="221" t="s">
        <v>3267</v>
      </c>
      <c r="B135" s="222">
        <v>45692</v>
      </c>
      <c r="C135" s="228">
        <v>441.71</v>
      </c>
      <c r="D135" s="221">
        <f t="shared" si="2"/>
        <v>103.44343573838039</v>
      </c>
    </row>
    <row r="136" spans="1:4" x14ac:dyDescent="0.2">
      <c r="A136" s="221" t="s">
        <v>3266</v>
      </c>
      <c r="B136" s="222">
        <v>45517</v>
      </c>
      <c r="C136" s="228">
        <v>1929.95</v>
      </c>
      <c r="D136" s="221">
        <f t="shared" si="2"/>
        <v>23.584548822508353</v>
      </c>
    </row>
    <row r="137" spans="1:4" hidden="1" x14ac:dyDescent="0.2">
      <c r="A137" s="221" t="s">
        <v>3265</v>
      </c>
      <c r="B137" s="222">
        <v>45127</v>
      </c>
      <c r="C137" s="221" t="s">
        <v>2290</v>
      </c>
      <c r="D137" s="221" t="str">
        <f t="shared" si="2"/>
        <v>0</v>
      </c>
    </row>
    <row r="138" spans="1:4" hidden="1" x14ac:dyDescent="0.2">
      <c r="A138" s="221" t="s">
        <v>3264</v>
      </c>
      <c r="B138" s="222">
        <v>44895</v>
      </c>
      <c r="C138" s="221" t="s">
        <v>538</v>
      </c>
      <c r="D138" s="221" t="str">
        <f t="shared" si="2"/>
        <v>0</v>
      </c>
    </row>
    <row r="139" spans="1:4" hidden="1" x14ac:dyDescent="0.2">
      <c r="A139" s="221" t="s">
        <v>3263</v>
      </c>
      <c r="B139" s="222">
        <v>44621</v>
      </c>
      <c r="C139" s="221" t="s">
        <v>3262</v>
      </c>
      <c r="D139" s="221" t="str">
        <f t="shared" si="2"/>
        <v>0</v>
      </c>
    </row>
    <row r="140" spans="1:4" hidden="1" x14ac:dyDescent="0.2">
      <c r="A140" s="221" t="s">
        <v>3261</v>
      </c>
      <c r="B140" s="222">
        <v>44545</v>
      </c>
      <c r="C140" s="221" t="s">
        <v>3144</v>
      </c>
      <c r="D140" s="221" t="str">
        <f t="shared" si="2"/>
        <v>0</v>
      </c>
    </row>
    <row r="141" spans="1:4" hidden="1" x14ac:dyDescent="0.2">
      <c r="A141" s="221" t="s">
        <v>3260</v>
      </c>
      <c r="B141" s="222">
        <v>44189</v>
      </c>
      <c r="C141" s="221" t="s">
        <v>3259</v>
      </c>
      <c r="D141" s="221" t="str">
        <f t="shared" si="2"/>
        <v>0</v>
      </c>
    </row>
    <row r="142" spans="1:4" x14ac:dyDescent="0.2">
      <c r="A142" s="221" t="s">
        <v>3258</v>
      </c>
      <c r="B142" s="222">
        <v>44172</v>
      </c>
      <c r="C142" s="228">
        <v>399.99</v>
      </c>
      <c r="D142" s="221">
        <f t="shared" si="2"/>
        <v>110.43276081902047</v>
      </c>
    </row>
    <row r="143" spans="1:4" hidden="1" x14ac:dyDescent="0.2">
      <c r="A143" s="221" t="s">
        <v>3257</v>
      </c>
      <c r="B143" s="222">
        <v>44130</v>
      </c>
      <c r="C143" s="221" t="s">
        <v>3253</v>
      </c>
      <c r="D143" s="221" t="str">
        <f t="shared" si="2"/>
        <v>0</v>
      </c>
    </row>
    <row r="144" spans="1:4" x14ac:dyDescent="0.2">
      <c r="A144" s="221" t="s">
        <v>3256</v>
      </c>
      <c r="B144" s="222">
        <v>43823</v>
      </c>
      <c r="C144" s="228">
        <v>1797</v>
      </c>
      <c r="D144" s="221">
        <f t="shared" si="2"/>
        <v>24.386755703951028</v>
      </c>
    </row>
    <row r="145" spans="1:4" hidden="1" x14ac:dyDescent="0.2">
      <c r="A145" s="221" t="s">
        <v>3255</v>
      </c>
      <c r="B145" s="222">
        <v>43782</v>
      </c>
      <c r="C145" s="221" t="s">
        <v>538</v>
      </c>
      <c r="D145" s="221" t="str">
        <f t="shared" si="2"/>
        <v>0</v>
      </c>
    </row>
    <row r="146" spans="1:4" hidden="1" x14ac:dyDescent="0.2">
      <c r="A146" s="221" t="s">
        <v>3254</v>
      </c>
      <c r="B146" s="222">
        <v>43527</v>
      </c>
      <c r="C146" s="221" t="s">
        <v>3253</v>
      </c>
      <c r="D146" s="221" t="str">
        <f t="shared" si="2"/>
        <v>0</v>
      </c>
    </row>
    <row r="147" spans="1:4" hidden="1" x14ac:dyDescent="0.2">
      <c r="A147" s="221" t="s">
        <v>3252</v>
      </c>
      <c r="B147" s="222">
        <v>43111</v>
      </c>
      <c r="C147" s="221" t="s">
        <v>538</v>
      </c>
      <c r="D147" s="221" t="str">
        <f t="shared" si="2"/>
        <v>0</v>
      </c>
    </row>
    <row r="148" spans="1:4" x14ac:dyDescent="0.2">
      <c r="A148" s="221" t="s">
        <v>3251</v>
      </c>
      <c r="B148" s="222">
        <v>43056</v>
      </c>
      <c r="C148" s="228">
        <v>1230</v>
      </c>
      <c r="D148" s="221">
        <f t="shared" si="2"/>
        <v>35.00487804878049</v>
      </c>
    </row>
    <row r="149" spans="1:4" x14ac:dyDescent="0.2">
      <c r="A149" s="221" t="s">
        <v>3250</v>
      </c>
      <c r="B149" s="222">
        <v>42928</v>
      </c>
      <c r="C149" s="228">
        <v>888.76</v>
      </c>
      <c r="D149" s="221">
        <f t="shared" si="2"/>
        <v>48.301003645528603</v>
      </c>
    </row>
    <row r="150" spans="1:4" hidden="1" x14ac:dyDescent="0.2">
      <c r="A150" s="221" t="s">
        <v>3249</v>
      </c>
      <c r="B150" s="222">
        <v>42762</v>
      </c>
      <c r="C150" s="221" t="s">
        <v>538</v>
      </c>
      <c r="D150" s="221" t="str">
        <f t="shared" si="2"/>
        <v>0</v>
      </c>
    </row>
    <row r="151" spans="1:4" hidden="1" x14ac:dyDescent="0.2">
      <c r="A151" s="221" t="s">
        <v>3248</v>
      </c>
      <c r="B151" s="222">
        <v>42552</v>
      </c>
      <c r="C151" s="221" t="s">
        <v>3247</v>
      </c>
      <c r="D151" s="221" t="str">
        <f t="shared" si="2"/>
        <v>0</v>
      </c>
    </row>
    <row r="152" spans="1:4" hidden="1" x14ac:dyDescent="0.2">
      <c r="A152" s="221" t="s">
        <v>3246</v>
      </c>
      <c r="B152" s="222">
        <v>42124</v>
      </c>
      <c r="C152" s="221" t="s">
        <v>3245</v>
      </c>
      <c r="D152" s="221" t="str">
        <f t="shared" si="2"/>
        <v>0</v>
      </c>
    </row>
    <row r="153" spans="1:4" hidden="1" x14ac:dyDescent="0.2">
      <c r="A153" s="221" t="s">
        <v>3244</v>
      </c>
      <c r="B153" s="222">
        <v>42032</v>
      </c>
      <c r="C153" s="221" t="s">
        <v>3243</v>
      </c>
      <c r="D153" s="221" t="str">
        <f t="shared" si="2"/>
        <v>0</v>
      </c>
    </row>
    <row r="154" spans="1:4" hidden="1" x14ac:dyDescent="0.2">
      <c r="A154" s="221" t="s">
        <v>3242</v>
      </c>
      <c r="B154" s="222">
        <v>41588</v>
      </c>
      <c r="C154" s="221" t="s">
        <v>2661</v>
      </c>
      <c r="D154" s="221" t="str">
        <f t="shared" si="2"/>
        <v>0</v>
      </c>
    </row>
    <row r="155" spans="1:4" hidden="1" x14ac:dyDescent="0.2">
      <c r="A155" s="221" t="s">
        <v>3241</v>
      </c>
      <c r="B155" s="222">
        <v>41554</v>
      </c>
      <c r="C155" s="221" t="s">
        <v>3240</v>
      </c>
      <c r="D155" s="221" t="str">
        <f t="shared" si="2"/>
        <v>0</v>
      </c>
    </row>
    <row r="156" spans="1:4" hidden="1" x14ac:dyDescent="0.2">
      <c r="A156" s="221" t="s">
        <v>3239</v>
      </c>
      <c r="B156" s="222">
        <v>41447</v>
      </c>
      <c r="C156" s="221" t="s">
        <v>3238</v>
      </c>
      <c r="D156" s="221" t="str">
        <f t="shared" si="2"/>
        <v>0</v>
      </c>
    </row>
    <row r="157" spans="1:4" hidden="1" x14ac:dyDescent="0.2">
      <c r="A157" s="221" t="s">
        <v>3237</v>
      </c>
      <c r="B157" s="222">
        <v>41445</v>
      </c>
      <c r="C157" s="221" t="s">
        <v>3236</v>
      </c>
      <c r="D157" s="221" t="str">
        <f t="shared" si="2"/>
        <v>0</v>
      </c>
    </row>
    <row r="158" spans="1:4" x14ac:dyDescent="0.2">
      <c r="A158" s="221" t="s">
        <v>3235</v>
      </c>
      <c r="B158" s="222">
        <v>41363</v>
      </c>
      <c r="C158" s="228">
        <v>352.99</v>
      </c>
      <c r="D158" s="221">
        <f t="shared" si="2"/>
        <v>117.17895691096065</v>
      </c>
    </row>
    <row r="159" spans="1:4" x14ac:dyDescent="0.2">
      <c r="A159" s="221" t="s">
        <v>3234</v>
      </c>
      <c r="B159" s="222">
        <v>41178</v>
      </c>
      <c r="C159" s="228">
        <v>398.99</v>
      </c>
      <c r="D159" s="221">
        <f t="shared" si="2"/>
        <v>103.20559412516604</v>
      </c>
    </row>
    <row r="160" spans="1:4" hidden="1" x14ac:dyDescent="0.2">
      <c r="A160" s="221" t="s">
        <v>3233</v>
      </c>
      <c r="B160" s="222">
        <v>40898</v>
      </c>
      <c r="C160" s="221" t="s">
        <v>538</v>
      </c>
      <c r="D160" s="221" t="str">
        <f t="shared" si="2"/>
        <v>0</v>
      </c>
    </row>
    <row r="161" spans="1:4" hidden="1" x14ac:dyDescent="0.2">
      <c r="A161" s="221" t="s">
        <v>3232</v>
      </c>
      <c r="B161" s="222">
        <v>40794</v>
      </c>
      <c r="C161" s="221" t="s">
        <v>538</v>
      </c>
      <c r="D161" s="221" t="str">
        <f t="shared" si="2"/>
        <v>0</v>
      </c>
    </row>
    <row r="162" spans="1:4" hidden="1" x14ac:dyDescent="0.2">
      <c r="A162" s="221" t="s">
        <v>3231</v>
      </c>
      <c r="B162" s="222">
        <v>40610</v>
      </c>
      <c r="C162" s="221" t="s">
        <v>538</v>
      </c>
      <c r="D162" s="221" t="str">
        <f t="shared" si="2"/>
        <v>0</v>
      </c>
    </row>
    <row r="163" spans="1:4" hidden="1" x14ac:dyDescent="0.2">
      <c r="A163" s="221" t="s">
        <v>3230</v>
      </c>
      <c r="B163" s="222">
        <v>40540</v>
      </c>
      <c r="C163" s="221" t="s">
        <v>2991</v>
      </c>
      <c r="D163" s="221" t="str">
        <f t="shared" si="2"/>
        <v>0</v>
      </c>
    </row>
    <row r="164" spans="1:4" x14ac:dyDescent="0.2">
      <c r="A164" s="221" t="s">
        <v>3229</v>
      </c>
      <c r="B164" s="222">
        <v>40374</v>
      </c>
      <c r="C164" s="228">
        <v>990.8</v>
      </c>
      <c r="D164" s="221">
        <f t="shared" si="2"/>
        <v>40.748889786031491</v>
      </c>
    </row>
    <row r="165" spans="1:4" x14ac:dyDescent="0.2">
      <c r="A165" s="221" t="s">
        <v>3228</v>
      </c>
      <c r="B165" s="222">
        <v>40096</v>
      </c>
      <c r="C165" s="228">
        <v>949.95</v>
      </c>
      <c r="D165" s="221">
        <f t="shared" si="2"/>
        <v>42.208537291436386</v>
      </c>
    </row>
    <row r="166" spans="1:4" x14ac:dyDescent="0.2">
      <c r="A166" s="221" t="s">
        <v>3227</v>
      </c>
      <c r="B166" s="222">
        <v>40075</v>
      </c>
      <c r="C166" s="228">
        <v>1151.55</v>
      </c>
      <c r="D166" s="221">
        <f t="shared" si="2"/>
        <v>34.800920498458602</v>
      </c>
    </row>
    <row r="167" spans="1:4" hidden="1" x14ac:dyDescent="0.2">
      <c r="A167" s="221" t="s">
        <v>3226</v>
      </c>
      <c r="B167" s="222">
        <v>39997</v>
      </c>
      <c r="C167" s="221" t="s">
        <v>538</v>
      </c>
      <c r="D167" s="221" t="str">
        <f t="shared" si="2"/>
        <v>0</v>
      </c>
    </row>
    <row r="168" spans="1:4" hidden="1" x14ac:dyDescent="0.2">
      <c r="A168" s="221" t="s">
        <v>3225</v>
      </c>
      <c r="B168" s="222">
        <v>39923</v>
      </c>
      <c r="C168" s="221" t="s">
        <v>3224</v>
      </c>
      <c r="D168" s="221" t="str">
        <f t="shared" si="2"/>
        <v>0</v>
      </c>
    </row>
    <row r="169" spans="1:4" hidden="1" x14ac:dyDescent="0.2">
      <c r="A169" s="221" t="s">
        <v>3223</v>
      </c>
      <c r="B169" s="222">
        <v>39371</v>
      </c>
      <c r="C169" s="221" t="s">
        <v>3222</v>
      </c>
      <c r="D169" s="221" t="str">
        <f t="shared" si="2"/>
        <v>0</v>
      </c>
    </row>
    <row r="170" spans="1:4" x14ac:dyDescent="0.2">
      <c r="A170" s="221" t="s">
        <v>3221</v>
      </c>
      <c r="B170" s="222">
        <v>39341</v>
      </c>
      <c r="C170" s="228">
        <v>360.99</v>
      </c>
      <c r="D170" s="221">
        <f t="shared" si="2"/>
        <v>108.98085819551788</v>
      </c>
    </row>
    <row r="171" spans="1:4" hidden="1" x14ac:dyDescent="0.2">
      <c r="A171" s="221" t="s">
        <v>3220</v>
      </c>
      <c r="B171" s="222">
        <v>39293</v>
      </c>
      <c r="C171" s="221" t="s">
        <v>3219</v>
      </c>
      <c r="D171" s="221" t="str">
        <f t="shared" si="2"/>
        <v>0</v>
      </c>
    </row>
    <row r="172" spans="1:4" hidden="1" x14ac:dyDescent="0.2">
      <c r="A172" s="221" t="s">
        <v>3218</v>
      </c>
      <c r="B172" s="222">
        <v>39283</v>
      </c>
      <c r="C172" s="221" t="s">
        <v>3217</v>
      </c>
      <c r="D172" s="221" t="str">
        <f t="shared" si="2"/>
        <v>0</v>
      </c>
    </row>
    <row r="173" spans="1:4" hidden="1" x14ac:dyDescent="0.2">
      <c r="A173" s="221" t="s">
        <v>3216</v>
      </c>
      <c r="B173" s="222">
        <v>39206</v>
      </c>
      <c r="C173" s="221" t="s">
        <v>3215</v>
      </c>
      <c r="D173" s="221" t="str">
        <f t="shared" si="2"/>
        <v>0</v>
      </c>
    </row>
    <row r="174" spans="1:4" x14ac:dyDescent="0.2">
      <c r="A174" s="221" t="s">
        <v>3214</v>
      </c>
      <c r="B174" s="222">
        <v>39199</v>
      </c>
      <c r="C174" s="228">
        <v>299.99</v>
      </c>
      <c r="D174" s="221">
        <f t="shared" si="2"/>
        <v>130.66768892296409</v>
      </c>
    </row>
    <row r="175" spans="1:4" x14ac:dyDescent="0.2">
      <c r="A175" s="221" t="s">
        <v>3213</v>
      </c>
      <c r="B175" s="222">
        <v>38827</v>
      </c>
      <c r="C175" s="228">
        <v>459.99</v>
      </c>
      <c r="D175" s="221">
        <f t="shared" si="2"/>
        <v>84.408356703406596</v>
      </c>
    </row>
    <row r="176" spans="1:4" hidden="1" x14ac:dyDescent="0.2">
      <c r="A176" s="221" t="s">
        <v>3212</v>
      </c>
      <c r="B176" s="222">
        <v>38622</v>
      </c>
      <c r="C176" s="221" t="s">
        <v>3211</v>
      </c>
      <c r="D176" s="221" t="str">
        <f t="shared" si="2"/>
        <v>0</v>
      </c>
    </row>
    <row r="177" spans="1:4" x14ac:dyDescent="0.2">
      <c r="A177" s="221" t="s">
        <v>3210</v>
      </c>
      <c r="B177" s="222">
        <v>38366</v>
      </c>
      <c r="C177" s="228">
        <v>368.41</v>
      </c>
      <c r="D177" s="221">
        <f t="shared" si="2"/>
        <v>104.13940989658261</v>
      </c>
    </row>
    <row r="178" spans="1:4" hidden="1" x14ac:dyDescent="0.2">
      <c r="A178" s="221" t="s">
        <v>3209</v>
      </c>
      <c r="B178" s="222">
        <v>38289</v>
      </c>
      <c r="C178" s="221" t="s">
        <v>3118</v>
      </c>
      <c r="D178" s="221" t="str">
        <f t="shared" si="2"/>
        <v>0</v>
      </c>
    </row>
    <row r="179" spans="1:4" x14ac:dyDescent="0.2">
      <c r="A179" s="221" t="s">
        <v>3208</v>
      </c>
      <c r="B179" s="222">
        <v>38259</v>
      </c>
      <c r="C179" s="228">
        <v>3980</v>
      </c>
      <c r="D179" s="221">
        <f t="shared" si="2"/>
        <v>9.6128140703517584</v>
      </c>
    </row>
    <row r="180" spans="1:4" x14ac:dyDescent="0.2">
      <c r="A180" s="221" t="s">
        <v>3207</v>
      </c>
      <c r="B180" s="222">
        <v>38195</v>
      </c>
      <c r="C180" s="228">
        <v>309.99</v>
      </c>
      <c r="D180" s="221">
        <f t="shared" si="2"/>
        <v>123.21365205329204</v>
      </c>
    </row>
    <row r="181" spans="1:4" x14ac:dyDescent="0.2">
      <c r="A181" s="221" t="s">
        <v>3206</v>
      </c>
      <c r="B181" s="222">
        <v>37980</v>
      </c>
      <c r="C181" s="228">
        <v>292.99</v>
      </c>
      <c r="D181" s="221">
        <f t="shared" si="2"/>
        <v>129.62899757670911</v>
      </c>
    </row>
    <row r="182" spans="1:4" hidden="1" x14ac:dyDescent="0.2">
      <c r="A182" s="221" t="s">
        <v>3205</v>
      </c>
      <c r="B182" s="222">
        <v>37867</v>
      </c>
      <c r="C182" s="221" t="s">
        <v>3204</v>
      </c>
      <c r="D182" s="221" t="str">
        <f t="shared" si="2"/>
        <v>0</v>
      </c>
    </row>
    <row r="183" spans="1:4" x14ac:dyDescent="0.2">
      <c r="A183" s="221" t="s">
        <v>3203</v>
      </c>
      <c r="B183" s="222">
        <v>37836</v>
      </c>
      <c r="C183" s="228">
        <v>349.99</v>
      </c>
      <c r="D183" s="221">
        <f t="shared" si="2"/>
        <v>108.10594588416812</v>
      </c>
    </row>
    <row r="184" spans="1:4" x14ac:dyDescent="0.2">
      <c r="A184" s="221" t="s">
        <v>3202</v>
      </c>
      <c r="B184" s="222">
        <v>37722</v>
      </c>
      <c r="C184" s="228">
        <v>1544.16</v>
      </c>
      <c r="D184" s="221">
        <f t="shared" si="2"/>
        <v>24.42881566677028</v>
      </c>
    </row>
    <row r="185" spans="1:4" x14ac:dyDescent="0.2">
      <c r="A185" s="221" t="s">
        <v>3201</v>
      </c>
      <c r="B185" s="222">
        <v>37558</v>
      </c>
      <c r="C185" s="228">
        <v>1645</v>
      </c>
      <c r="D185" s="221">
        <f t="shared" si="2"/>
        <v>22.831610942249242</v>
      </c>
    </row>
    <row r="186" spans="1:4" x14ac:dyDescent="0.2">
      <c r="A186" s="221" t="s">
        <v>3200</v>
      </c>
      <c r="B186" s="222">
        <v>37511</v>
      </c>
      <c r="C186" s="228">
        <v>2341.9899999999998</v>
      </c>
      <c r="D186" s="221">
        <f t="shared" si="2"/>
        <v>16.016720822889937</v>
      </c>
    </row>
    <row r="187" spans="1:4" x14ac:dyDescent="0.2">
      <c r="A187" s="221" t="s">
        <v>3199</v>
      </c>
      <c r="B187" s="222">
        <v>37264</v>
      </c>
      <c r="C187" s="228">
        <v>925</v>
      </c>
      <c r="D187" s="221">
        <f t="shared" si="2"/>
        <v>40.285405405405406</v>
      </c>
    </row>
    <row r="188" spans="1:4" x14ac:dyDescent="0.2">
      <c r="A188" s="221" t="s">
        <v>3198</v>
      </c>
      <c r="B188" s="222">
        <v>37167</v>
      </c>
      <c r="C188" s="228">
        <v>2660.69</v>
      </c>
      <c r="D188" s="221">
        <f t="shared" si="2"/>
        <v>13.968932870796673</v>
      </c>
    </row>
    <row r="189" spans="1:4" x14ac:dyDescent="0.2">
      <c r="A189" s="221" t="s">
        <v>3197</v>
      </c>
      <c r="B189" s="222">
        <v>36957</v>
      </c>
      <c r="C189" s="228">
        <v>425</v>
      </c>
      <c r="D189" s="221">
        <f t="shared" si="2"/>
        <v>86.957647058823525</v>
      </c>
    </row>
    <row r="190" spans="1:4" hidden="1" x14ac:dyDescent="0.2">
      <c r="A190" s="221" t="s">
        <v>3196</v>
      </c>
      <c r="B190" s="222">
        <v>36878</v>
      </c>
      <c r="C190" s="221" t="s">
        <v>538</v>
      </c>
      <c r="D190" s="221" t="str">
        <f t="shared" si="2"/>
        <v>0</v>
      </c>
    </row>
    <row r="191" spans="1:4" hidden="1" x14ac:dyDescent="0.2">
      <c r="A191" s="221" t="s">
        <v>3195</v>
      </c>
      <c r="B191" s="222">
        <v>36735</v>
      </c>
      <c r="C191" s="221" t="s">
        <v>3194</v>
      </c>
      <c r="D191" s="221" t="str">
        <f t="shared" si="2"/>
        <v>0</v>
      </c>
    </row>
    <row r="192" spans="1:4" hidden="1" x14ac:dyDescent="0.2">
      <c r="A192" s="221" t="s">
        <v>3193</v>
      </c>
      <c r="B192" s="222">
        <v>36435</v>
      </c>
      <c r="C192" s="221" t="s">
        <v>538</v>
      </c>
      <c r="D192" s="221" t="str">
        <f t="shared" si="2"/>
        <v>0</v>
      </c>
    </row>
    <row r="193" spans="1:4" hidden="1" x14ac:dyDescent="0.2">
      <c r="A193" s="221" t="s">
        <v>3192</v>
      </c>
      <c r="B193" s="222">
        <v>36404</v>
      </c>
      <c r="C193" s="221" t="s">
        <v>3070</v>
      </c>
      <c r="D193" s="221" t="str">
        <f t="shared" si="2"/>
        <v>0</v>
      </c>
    </row>
    <row r="194" spans="1:4" hidden="1" x14ac:dyDescent="0.2">
      <c r="A194" s="221" t="s">
        <v>3191</v>
      </c>
      <c r="B194" s="222">
        <v>36360</v>
      </c>
      <c r="C194" s="221" t="s">
        <v>3190</v>
      </c>
      <c r="D194" s="221" t="str">
        <f t="shared" ref="D194:D257" si="3">+IFERROR(B194/C194, "0")</f>
        <v>0</v>
      </c>
    </row>
    <row r="195" spans="1:4" x14ac:dyDescent="0.2">
      <c r="A195" s="221" t="s">
        <v>3189</v>
      </c>
      <c r="B195" s="222">
        <v>36057</v>
      </c>
      <c r="C195" s="228">
        <v>315.75</v>
      </c>
      <c r="D195" s="221">
        <f t="shared" si="3"/>
        <v>114.19477434679335</v>
      </c>
    </row>
    <row r="196" spans="1:4" hidden="1" x14ac:dyDescent="0.2">
      <c r="A196" s="221" t="s">
        <v>3188</v>
      </c>
      <c r="B196" s="222">
        <v>35807</v>
      </c>
      <c r="C196" s="221" t="s">
        <v>538</v>
      </c>
      <c r="D196" s="221" t="str">
        <f t="shared" si="3"/>
        <v>0</v>
      </c>
    </row>
    <row r="197" spans="1:4" hidden="1" x14ac:dyDescent="0.2">
      <c r="A197" s="221" t="s">
        <v>3187</v>
      </c>
      <c r="B197" s="222">
        <v>35766</v>
      </c>
      <c r="C197" s="221" t="s">
        <v>538</v>
      </c>
      <c r="D197" s="221" t="str">
        <f t="shared" si="3"/>
        <v>0</v>
      </c>
    </row>
    <row r="198" spans="1:4" x14ac:dyDescent="0.2">
      <c r="A198" s="221" t="s">
        <v>3186</v>
      </c>
      <c r="B198" s="222">
        <v>35626</v>
      </c>
      <c r="C198" s="228">
        <v>1993.65</v>
      </c>
      <c r="D198" s="221">
        <f t="shared" si="3"/>
        <v>17.869736413111628</v>
      </c>
    </row>
    <row r="199" spans="1:4" hidden="1" x14ac:dyDescent="0.2">
      <c r="A199" s="221" t="s">
        <v>3185</v>
      </c>
      <c r="B199" s="222">
        <v>35439</v>
      </c>
      <c r="C199" s="221" t="s">
        <v>538</v>
      </c>
      <c r="D199" s="221" t="str">
        <f t="shared" si="3"/>
        <v>0</v>
      </c>
    </row>
    <row r="200" spans="1:4" x14ac:dyDescent="0.2">
      <c r="A200" s="221" t="s">
        <v>3184</v>
      </c>
      <c r="B200" s="222">
        <v>35224</v>
      </c>
      <c r="C200" s="228">
        <v>1349.34</v>
      </c>
      <c r="D200" s="221">
        <f t="shared" si="3"/>
        <v>26.104614107637811</v>
      </c>
    </row>
    <row r="201" spans="1:4" hidden="1" x14ac:dyDescent="0.2">
      <c r="A201" s="221" t="s">
        <v>3183</v>
      </c>
      <c r="B201" s="222">
        <v>35057</v>
      </c>
      <c r="C201" s="221" t="s">
        <v>3182</v>
      </c>
      <c r="D201" s="221" t="str">
        <f t="shared" si="3"/>
        <v>0</v>
      </c>
    </row>
    <row r="202" spans="1:4" hidden="1" x14ac:dyDescent="0.2">
      <c r="A202" s="221" t="s">
        <v>3181</v>
      </c>
      <c r="B202" s="222">
        <v>35006</v>
      </c>
      <c r="C202" s="221" t="s">
        <v>538</v>
      </c>
      <c r="D202" s="221" t="str">
        <f t="shared" si="3"/>
        <v>0</v>
      </c>
    </row>
    <row r="203" spans="1:4" x14ac:dyDescent="0.2">
      <c r="A203" s="221" t="s">
        <v>3180</v>
      </c>
      <c r="B203" s="222">
        <v>34963</v>
      </c>
      <c r="C203" s="228">
        <v>1998.33</v>
      </c>
      <c r="D203" s="221">
        <f t="shared" si="3"/>
        <v>17.496109251224773</v>
      </c>
    </row>
    <row r="204" spans="1:4" hidden="1" x14ac:dyDescent="0.2">
      <c r="A204" s="221" t="s">
        <v>3179</v>
      </c>
      <c r="B204" s="222">
        <v>34756</v>
      </c>
      <c r="C204" s="221" t="s">
        <v>538</v>
      </c>
      <c r="D204" s="221" t="str">
        <f t="shared" si="3"/>
        <v>0</v>
      </c>
    </row>
    <row r="205" spans="1:4" hidden="1" x14ac:dyDescent="0.2">
      <c r="A205" s="221" t="s">
        <v>3178</v>
      </c>
      <c r="B205" s="222">
        <v>34665</v>
      </c>
      <c r="C205" s="221" t="s">
        <v>3177</v>
      </c>
      <c r="D205" s="221" t="str">
        <f t="shared" si="3"/>
        <v>0</v>
      </c>
    </row>
    <row r="206" spans="1:4" x14ac:dyDescent="0.2">
      <c r="A206" s="221" t="s">
        <v>3176</v>
      </c>
      <c r="B206" s="222">
        <v>34615</v>
      </c>
      <c r="C206" s="228">
        <v>319.79000000000002</v>
      </c>
      <c r="D206" s="221">
        <f t="shared" si="3"/>
        <v>108.24290940929984</v>
      </c>
    </row>
    <row r="207" spans="1:4" hidden="1" x14ac:dyDescent="0.2">
      <c r="A207" s="221" t="s">
        <v>3175</v>
      </c>
      <c r="B207" s="222">
        <v>34603</v>
      </c>
      <c r="C207" s="221" t="s">
        <v>3104</v>
      </c>
      <c r="D207" s="221" t="str">
        <f t="shared" si="3"/>
        <v>0</v>
      </c>
    </row>
    <row r="208" spans="1:4" x14ac:dyDescent="0.2">
      <c r="A208" s="221" t="s">
        <v>3174</v>
      </c>
      <c r="B208" s="222">
        <v>34468</v>
      </c>
      <c r="C208" s="228">
        <v>276</v>
      </c>
      <c r="D208" s="221">
        <f t="shared" si="3"/>
        <v>124.8840579710145</v>
      </c>
    </row>
    <row r="209" spans="1:4" hidden="1" x14ac:dyDescent="0.2">
      <c r="A209" s="221" t="s">
        <v>3173</v>
      </c>
      <c r="B209" s="222">
        <v>34410</v>
      </c>
      <c r="C209" s="221" t="s">
        <v>538</v>
      </c>
      <c r="D209" s="221" t="str">
        <f t="shared" si="3"/>
        <v>0</v>
      </c>
    </row>
    <row r="210" spans="1:4" x14ac:dyDescent="0.2">
      <c r="A210" s="221" t="s">
        <v>3172</v>
      </c>
      <c r="B210" s="222">
        <v>34400</v>
      </c>
      <c r="C210" s="228">
        <v>439</v>
      </c>
      <c r="D210" s="221">
        <f t="shared" si="3"/>
        <v>78.359908883826876</v>
      </c>
    </row>
    <row r="211" spans="1:4" x14ac:dyDescent="0.2">
      <c r="A211" s="221" t="s">
        <v>3171</v>
      </c>
      <c r="B211" s="222">
        <v>34353</v>
      </c>
      <c r="C211" s="228">
        <v>449.99</v>
      </c>
      <c r="D211" s="221">
        <f t="shared" si="3"/>
        <v>76.341696482144044</v>
      </c>
    </row>
    <row r="212" spans="1:4" hidden="1" x14ac:dyDescent="0.2">
      <c r="A212" s="221" t="s">
        <v>3170</v>
      </c>
      <c r="B212" s="222">
        <v>34083</v>
      </c>
      <c r="C212" s="221" t="s">
        <v>3134</v>
      </c>
      <c r="D212" s="221" t="str">
        <f t="shared" si="3"/>
        <v>0</v>
      </c>
    </row>
    <row r="213" spans="1:4" x14ac:dyDescent="0.2">
      <c r="A213" s="221" t="s">
        <v>3169</v>
      </c>
      <c r="B213" s="222">
        <v>34079</v>
      </c>
      <c r="C213" s="228">
        <v>1429.99</v>
      </c>
      <c r="D213" s="221">
        <f t="shared" si="3"/>
        <v>23.831635186260044</v>
      </c>
    </row>
    <row r="214" spans="1:4" hidden="1" x14ac:dyDescent="0.2">
      <c r="A214" s="221" t="s">
        <v>3168</v>
      </c>
      <c r="B214" s="222">
        <v>34049</v>
      </c>
      <c r="C214" s="221" t="s">
        <v>2554</v>
      </c>
      <c r="D214" s="221" t="str">
        <f t="shared" si="3"/>
        <v>0</v>
      </c>
    </row>
    <row r="215" spans="1:4" hidden="1" x14ac:dyDescent="0.2">
      <c r="A215" s="221" t="s">
        <v>3167</v>
      </c>
      <c r="B215" s="222">
        <v>33970</v>
      </c>
      <c r="C215" s="221" t="s">
        <v>3166</v>
      </c>
      <c r="D215" s="221" t="str">
        <f t="shared" si="3"/>
        <v>0</v>
      </c>
    </row>
    <row r="216" spans="1:4" x14ac:dyDescent="0.2">
      <c r="A216" s="221" t="s">
        <v>3165</v>
      </c>
      <c r="B216" s="222">
        <v>33814</v>
      </c>
      <c r="C216" s="228">
        <v>1622.3</v>
      </c>
      <c r="D216" s="221">
        <f t="shared" si="3"/>
        <v>20.843247241570609</v>
      </c>
    </row>
    <row r="217" spans="1:4" hidden="1" x14ac:dyDescent="0.2">
      <c r="A217" s="221" t="s">
        <v>3164</v>
      </c>
      <c r="B217" s="222">
        <v>33792</v>
      </c>
      <c r="C217" s="221" t="s">
        <v>3163</v>
      </c>
      <c r="D217" s="221" t="str">
        <f t="shared" si="3"/>
        <v>0</v>
      </c>
    </row>
    <row r="218" spans="1:4" x14ac:dyDescent="0.2">
      <c r="A218" s="221" t="s">
        <v>3162</v>
      </c>
      <c r="B218" s="222">
        <v>33724</v>
      </c>
      <c r="C218" s="228">
        <v>1369.41</v>
      </c>
      <c r="D218" s="221">
        <f t="shared" si="3"/>
        <v>24.626664037797298</v>
      </c>
    </row>
    <row r="219" spans="1:4" hidden="1" x14ac:dyDescent="0.2">
      <c r="A219" s="221" t="s">
        <v>3161</v>
      </c>
      <c r="B219" s="222">
        <v>33522</v>
      </c>
      <c r="C219" s="221" t="s">
        <v>538</v>
      </c>
      <c r="D219" s="221" t="str">
        <f t="shared" si="3"/>
        <v>0</v>
      </c>
    </row>
    <row r="220" spans="1:4" x14ac:dyDescent="0.2">
      <c r="A220" s="221" t="s">
        <v>3160</v>
      </c>
      <c r="B220" s="222">
        <v>33370</v>
      </c>
      <c r="C220" s="228">
        <v>1320</v>
      </c>
      <c r="D220" s="221">
        <f t="shared" si="3"/>
        <v>25.280303030303031</v>
      </c>
    </row>
    <row r="221" spans="1:4" x14ac:dyDescent="0.2">
      <c r="A221" s="221" t="s">
        <v>3159</v>
      </c>
      <c r="B221" s="222">
        <v>33353</v>
      </c>
      <c r="C221" s="228">
        <v>1399.38</v>
      </c>
      <c r="D221" s="221">
        <f t="shared" si="3"/>
        <v>23.834126541754202</v>
      </c>
    </row>
    <row r="222" spans="1:4" hidden="1" x14ac:dyDescent="0.2">
      <c r="A222" s="221" t="s">
        <v>3158</v>
      </c>
      <c r="B222" s="222">
        <v>33283</v>
      </c>
      <c r="C222" s="221" t="s">
        <v>3157</v>
      </c>
      <c r="D222" s="221" t="str">
        <f t="shared" si="3"/>
        <v>0</v>
      </c>
    </row>
    <row r="223" spans="1:4" x14ac:dyDescent="0.2">
      <c r="A223" s="221" t="s">
        <v>3156</v>
      </c>
      <c r="B223" s="222">
        <v>33002</v>
      </c>
      <c r="C223" s="228">
        <v>567.58000000000004</v>
      </c>
      <c r="D223" s="221">
        <f t="shared" si="3"/>
        <v>58.145107297649666</v>
      </c>
    </row>
    <row r="224" spans="1:4" hidden="1" x14ac:dyDescent="0.2">
      <c r="A224" s="221" t="s">
        <v>3155</v>
      </c>
      <c r="B224" s="222">
        <v>32888</v>
      </c>
      <c r="C224" s="221" t="s">
        <v>538</v>
      </c>
      <c r="D224" s="221" t="str">
        <f t="shared" si="3"/>
        <v>0</v>
      </c>
    </row>
    <row r="225" spans="1:4" x14ac:dyDescent="0.2">
      <c r="A225" s="221" t="s">
        <v>3154</v>
      </c>
      <c r="B225" s="222">
        <v>32875</v>
      </c>
      <c r="C225" s="228">
        <v>1121.48</v>
      </c>
      <c r="D225" s="221">
        <f t="shared" si="3"/>
        <v>29.313942290544638</v>
      </c>
    </row>
    <row r="226" spans="1:4" hidden="1" x14ac:dyDescent="0.2">
      <c r="A226" s="221" t="s">
        <v>3153</v>
      </c>
      <c r="B226" s="222">
        <v>32835</v>
      </c>
      <c r="C226" s="221" t="s">
        <v>538</v>
      </c>
      <c r="D226" s="221" t="str">
        <f t="shared" si="3"/>
        <v>0</v>
      </c>
    </row>
    <row r="227" spans="1:4" x14ac:dyDescent="0.2">
      <c r="A227" s="221" t="s">
        <v>3152</v>
      </c>
      <c r="B227" s="222">
        <v>32811</v>
      </c>
      <c r="C227" s="228">
        <v>2292</v>
      </c>
      <c r="D227" s="221">
        <f t="shared" si="3"/>
        <v>14.315445026178011</v>
      </c>
    </row>
    <row r="228" spans="1:4" x14ac:dyDescent="0.2">
      <c r="A228" s="221" t="s">
        <v>3151</v>
      </c>
      <c r="B228" s="222">
        <v>32781</v>
      </c>
      <c r="C228" s="228">
        <v>4410.1000000000004</v>
      </c>
      <c r="D228" s="221">
        <f t="shared" si="3"/>
        <v>7.4331647808439714</v>
      </c>
    </row>
    <row r="229" spans="1:4" hidden="1" x14ac:dyDescent="0.2">
      <c r="A229" s="221" t="s">
        <v>3150</v>
      </c>
      <c r="B229" s="222">
        <v>32758</v>
      </c>
      <c r="C229" s="221" t="s">
        <v>2991</v>
      </c>
      <c r="D229" s="221" t="str">
        <f t="shared" si="3"/>
        <v>0</v>
      </c>
    </row>
    <row r="230" spans="1:4" x14ac:dyDescent="0.2">
      <c r="A230" s="221" t="s">
        <v>3149</v>
      </c>
      <c r="B230" s="222">
        <v>32741</v>
      </c>
      <c r="C230" s="228">
        <v>390</v>
      </c>
      <c r="D230" s="221">
        <f t="shared" si="3"/>
        <v>83.95128205128205</v>
      </c>
    </row>
    <row r="231" spans="1:4" x14ac:dyDescent="0.2">
      <c r="A231" s="221" t="s">
        <v>3148</v>
      </c>
      <c r="B231" s="222">
        <v>32668</v>
      </c>
      <c r="C231" s="228">
        <v>216.99</v>
      </c>
      <c r="D231" s="221">
        <f t="shared" si="3"/>
        <v>150.55071662288583</v>
      </c>
    </row>
    <row r="232" spans="1:4" hidden="1" x14ac:dyDescent="0.2">
      <c r="A232" s="221" t="s">
        <v>3147</v>
      </c>
      <c r="B232" s="222">
        <v>32626</v>
      </c>
      <c r="C232" s="221" t="s">
        <v>2905</v>
      </c>
      <c r="D232" s="221" t="str">
        <f t="shared" si="3"/>
        <v>0</v>
      </c>
    </row>
    <row r="233" spans="1:4" x14ac:dyDescent="0.2">
      <c r="A233" s="221" t="s">
        <v>3146</v>
      </c>
      <c r="B233" s="222">
        <v>32612</v>
      </c>
      <c r="C233" s="228">
        <v>849</v>
      </c>
      <c r="D233" s="221">
        <f t="shared" si="3"/>
        <v>38.412249705535928</v>
      </c>
    </row>
    <row r="234" spans="1:4" hidden="1" x14ac:dyDescent="0.2">
      <c r="A234" s="221" t="s">
        <v>3145</v>
      </c>
      <c r="B234" s="222">
        <v>32524</v>
      </c>
      <c r="C234" s="221" t="s">
        <v>3144</v>
      </c>
      <c r="D234" s="221" t="str">
        <f t="shared" si="3"/>
        <v>0</v>
      </c>
    </row>
    <row r="235" spans="1:4" x14ac:dyDescent="0.2">
      <c r="A235" s="221" t="s">
        <v>3143</v>
      </c>
      <c r="B235" s="222">
        <v>32501</v>
      </c>
      <c r="C235" s="228">
        <v>1999.99</v>
      </c>
      <c r="D235" s="221">
        <f t="shared" si="3"/>
        <v>16.250581252906265</v>
      </c>
    </row>
    <row r="236" spans="1:4" hidden="1" x14ac:dyDescent="0.2">
      <c r="A236" s="221" t="s">
        <v>3142</v>
      </c>
      <c r="B236" s="222">
        <v>32494</v>
      </c>
      <c r="C236" s="221" t="s">
        <v>2913</v>
      </c>
      <c r="D236" s="221" t="str">
        <f t="shared" si="3"/>
        <v>0</v>
      </c>
    </row>
    <row r="237" spans="1:4" hidden="1" x14ac:dyDescent="0.2">
      <c r="A237" s="221" t="s">
        <v>3141</v>
      </c>
      <c r="B237" s="222">
        <v>32354</v>
      </c>
      <c r="C237" s="221" t="s">
        <v>3140</v>
      </c>
      <c r="D237" s="221" t="str">
        <f t="shared" si="3"/>
        <v>0</v>
      </c>
    </row>
    <row r="238" spans="1:4" x14ac:dyDescent="0.2">
      <c r="A238" s="221" t="s">
        <v>3139</v>
      </c>
      <c r="B238" s="222">
        <v>32084</v>
      </c>
      <c r="C238" s="228">
        <v>247.98</v>
      </c>
      <c r="D238" s="221">
        <f t="shared" si="3"/>
        <v>129.38140172594564</v>
      </c>
    </row>
    <row r="239" spans="1:4" x14ac:dyDescent="0.2">
      <c r="A239" s="221" t="s">
        <v>3138</v>
      </c>
      <c r="B239" s="222">
        <v>32054</v>
      </c>
      <c r="C239" s="228">
        <v>1087.01</v>
      </c>
      <c r="D239" s="221">
        <f t="shared" si="3"/>
        <v>29.488229179124389</v>
      </c>
    </row>
    <row r="240" spans="1:4" hidden="1" x14ac:dyDescent="0.2">
      <c r="A240" s="221" t="s">
        <v>3137</v>
      </c>
      <c r="B240" s="222">
        <v>32025</v>
      </c>
      <c r="C240" s="221" t="s">
        <v>3136</v>
      </c>
      <c r="D240" s="221" t="str">
        <f t="shared" si="3"/>
        <v>0</v>
      </c>
    </row>
    <row r="241" spans="1:4" hidden="1" x14ac:dyDescent="0.2">
      <c r="A241" s="221" t="s">
        <v>3135</v>
      </c>
      <c r="B241" s="222">
        <v>31907</v>
      </c>
      <c r="C241" s="221" t="s">
        <v>3134</v>
      </c>
      <c r="D241" s="221" t="str">
        <f t="shared" si="3"/>
        <v>0</v>
      </c>
    </row>
    <row r="242" spans="1:4" hidden="1" x14ac:dyDescent="0.2">
      <c r="A242" s="221" t="s">
        <v>3133</v>
      </c>
      <c r="B242" s="222">
        <v>31837</v>
      </c>
      <c r="C242" s="221" t="s">
        <v>538</v>
      </c>
      <c r="D242" s="221" t="str">
        <f t="shared" si="3"/>
        <v>0</v>
      </c>
    </row>
    <row r="243" spans="1:4" hidden="1" x14ac:dyDescent="0.2">
      <c r="A243" s="221" t="s">
        <v>3132</v>
      </c>
      <c r="B243" s="222">
        <v>31671</v>
      </c>
      <c r="C243" s="221" t="s">
        <v>538</v>
      </c>
      <c r="D243" s="221" t="str">
        <f t="shared" si="3"/>
        <v>0</v>
      </c>
    </row>
    <row r="244" spans="1:4" hidden="1" x14ac:dyDescent="0.2">
      <c r="A244" s="221" t="s">
        <v>3131</v>
      </c>
      <c r="B244" s="222">
        <v>31638</v>
      </c>
      <c r="C244" s="221" t="s">
        <v>538</v>
      </c>
      <c r="D244" s="221" t="str">
        <f t="shared" si="3"/>
        <v>0</v>
      </c>
    </row>
    <row r="245" spans="1:4" hidden="1" x14ac:dyDescent="0.2">
      <c r="A245" s="221" t="s">
        <v>3130</v>
      </c>
      <c r="B245" s="222">
        <v>31632</v>
      </c>
      <c r="C245" s="221" t="s">
        <v>3129</v>
      </c>
      <c r="D245" s="221" t="str">
        <f t="shared" si="3"/>
        <v>0</v>
      </c>
    </row>
    <row r="246" spans="1:4" hidden="1" x14ac:dyDescent="0.2">
      <c r="A246" s="221" t="s">
        <v>3128</v>
      </c>
      <c r="B246" s="222">
        <v>31591</v>
      </c>
      <c r="C246" s="221" t="s">
        <v>538</v>
      </c>
      <c r="D246" s="221" t="str">
        <f t="shared" si="3"/>
        <v>0</v>
      </c>
    </row>
    <row r="247" spans="1:4" hidden="1" x14ac:dyDescent="0.2">
      <c r="A247" s="221" t="s">
        <v>3127</v>
      </c>
      <c r="B247" s="222">
        <v>31303</v>
      </c>
      <c r="C247" s="221" t="s">
        <v>3125</v>
      </c>
      <c r="D247" s="221" t="str">
        <f t="shared" si="3"/>
        <v>0</v>
      </c>
    </row>
    <row r="248" spans="1:4" hidden="1" x14ac:dyDescent="0.2">
      <c r="A248" s="221" t="s">
        <v>3126</v>
      </c>
      <c r="B248" s="222">
        <v>31165</v>
      </c>
      <c r="C248" s="221" t="s">
        <v>3125</v>
      </c>
      <c r="D248" s="221" t="str">
        <f t="shared" si="3"/>
        <v>0</v>
      </c>
    </row>
    <row r="249" spans="1:4" hidden="1" x14ac:dyDescent="0.2">
      <c r="A249" s="221" t="s">
        <v>3124</v>
      </c>
      <c r="B249" s="222">
        <v>31142</v>
      </c>
      <c r="C249" s="221" t="s">
        <v>538</v>
      </c>
      <c r="D249" s="221" t="str">
        <f t="shared" si="3"/>
        <v>0</v>
      </c>
    </row>
    <row r="250" spans="1:4" x14ac:dyDescent="0.2">
      <c r="A250" s="221" t="s">
        <v>3123</v>
      </c>
      <c r="B250" s="222">
        <v>31094</v>
      </c>
      <c r="C250" s="228">
        <v>609.99</v>
      </c>
      <c r="D250" s="221">
        <f t="shared" si="3"/>
        <v>50.97460614108428</v>
      </c>
    </row>
    <row r="251" spans="1:4" hidden="1" x14ac:dyDescent="0.2">
      <c r="A251" s="221" t="s">
        <v>3122</v>
      </c>
      <c r="B251" s="222">
        <v>30873</v>
      </c>
      <c r="C251" s="221" t="s">
        <v>538</v>
      </c>
      <c r="D251" s="221" t="str">
        <f t="shared" si="3"/>
        <v>0</v>
      </c>
    </row>
    <row r="252" spans="1:4" x14ac:dyDescent="0.2">
      <c r="A252" s="221" t="s">
        <v>3121</v>
      </c>
      <c r="B252" s="222">
        <v>30863</v>
      </c>
      <c r="C252" s="228">
        <v>325.49</v>
      </c>
      <c r="D252" s="221">
        <f t="shared" si="3"/>
        <v>94.820117361516481</v>
      </c>
    </row>
    <row r="253" spans="1:4" x14ac:dyDescent="0.2">
      <c r="A253" s="221" t="s">
        <v>3120</v>
      </c>
      <c r="B253" s="222">
        <v>30834</v>
      </c>
      <c r="C253" s="228">
        <v>504.05</v>
      </c>
      <c r="D253" s="221">
        <f t="shared" si="3"/>
        <v>61.172502727903975</v>
      </c>
    </row>
    <row r="254" spans="1:4" hidden="1" x14ac:dyDescent="0.2">
      <c r="A254" s="221" t="s">
        <v>3119</v>
      </c>
      <c r="B254" s="222">
        <v>30742</v>
      </c>
      <c r="C254" s="221" t="s">
        <v>3118</v>
      </c>
      <c r="D254" s="221" t="str">
        <f t="shared" si="3"/>
        <v>0</v>
      </c>
    </row>
    <row r="255" spans="1:4" x14ac:dyDescent="0.2">
      <c r="A255" s="221" t="s">
        <v>3117</v>
      </c>
      <c r="B255" s="222">
        <v>30692</v>
      </c>
      <c r="C255" s="228">
        <v>284.99</v>
      </c>
      <c r="D255" s="221">
        <f t="shared" si="3"/>
        <v>107.69500684234534</v>
      </c>
    </row>
    <row r="256" spans="1:4" hidden="1" x14ac:dyDescent="0.2">
      <c r="A256" s="221" t="s">
        <v>3116</v>
      </c>
      <c r="B256" s="222">
        <v>30673</v>
      </c>
      <c r="C256" s="221" t="s">
        <v>3115</v>
      </c>
      <c r="D256" s="221" t="str">
        <f t="shared" si="3"/>
        <v>0</v>
      </c>
    </row>
    <row r="257" spans="1:4" x14ac:dyDescent="0.2">
      <c r="A257" s="221" t="s">
        <v>3114</v>
      </c>
      <c r="B257" s="222">
        <v>30638</v>
      </c>
      <c r="C257" s="228">
        <v>1398.11</v>
      </c>
      <c r="D257" s="221">
        <f t="shared" si="3"/>
        <v>21.913869438027053</v>
      </c>
    </row>
    <row r="258" spans="1:4" hidden="1" x14ac:dyDescent="0.2">
      <c r="A258" s="221" t="s">
        <v>3113</v>
      </c>
      <c r="B258" s="222">
        <v>30632</v>
      </c>
      <c r="C258" s="221" t="s">
        <v>538</v>
      </c>
      <c r="D258" s="221" t="str">
        <f t="shared" ref="D258:D321" si="4">+IFERROR(B258/C258, "0")</f>
        <v>0</v>
      </c>
    </row>
    <row r="259" spans="1:4" hidden="1" x14ac:dyDescent="0.2">
      <c r="A259" s="221" t="s">
        <v>3112</v>
      </c>
      <c r="B259" s="222">
        <v>30596</v>
      </c>
      <c r="C259" s="221" t="s">
        <v>538</v>
      </c>
      <c r="D259" s="221" t="str">
        <f t="shared" si="4"/>
        <v>0</v>
      </c>
    </row>
    <row r="260" spans="1:4" hidden="1" x14ac:dyDescent="0.2">
      <c r="A260" s="221" t="s">
        <v>3111</v>
      </c>
      <c r="B260" s="222">
        <v>30542</v>
      </c>
      <c r="C260" s="221" t="s">
        <v>538</v>
      </c>
      <c r="D260" s="221" t="str">
        <f t="shared" si="4"/>
        <v>0</v>
      </c>
    </row>
    <row r="261" spans="1:4" hidden="1" x14ac:dyDescent="0.2">
      <c r="A261" s="221" t="s">
        <v>3110</v>
      </c>
      <c r="B261" s="222">
        <v>30538</v>
      </c>
      <c r="C261" s="221" t="s">
        <v>538</v>
      </c>
      <c r="D261" s="221" t="str">
        <f t="shared" si="4"/>
        <v>0</v>
      </c>
    </row>
    <row r="262" spans="1:4" hidden="1" x14ac:dyDescent="0.2">
      <c r="A262" s="221" t="s">
        <v>3109</v>
      </c>
      <c r="B262" s="222">
        <v>30505</v>
      </c>
      <c r="C262" s="221" t="s">
        <v>3108</v>
      </c>
      <c r="D262" s="221" t="str">
        <f t="shared" si="4"/>
        <v>0</v>
      </c>
    </row>
    <row r="263" spans="1:4" x14ac:dyDescent="0.2">
      <c r="A263" s="221" t="s">
        <v>3107</v>
      </c>
      <c r="B263" s="222">
        <v>30468</v>
      </c>
      <c r="C263" s="228">
        <v>1991.93</v>
      </c>
      <c r="D263" s="221">
        <f t="shared" si="4"/>
        <v>15.295718223029926</v>
      </c>
    </row>
    <row r="264" spans="1:4" x14ac:dyDescent="0.2">
      <c r="A264" s="221" t="s">
        <v>3106</v>
      </c>
      <c r="B264" s="222">
        <v>30381</v>
      </c>
      <c r="C264" s="228">
        <v>2299.5</v>
      </c>
      <c r="D264" s="221">
        <f t="shared" si="4"/>
        <v>13.212002609262884</v>
      </c>
    </row>
    <row r="265" spans="1:4" hidden="1" x14ac:dyDescent="0.2">
      <c r="A265" s="221" t="s">
        <v>3105</v>
      </c>
      <c r="B265" s="222">
        <v>30368</v>
      </c>
      <c r="C265" s="221" t="s">
        <v>3104</v>
      </c>
      <c r="D265" s="221" t="str">
        <f t="shared" si="4"/>
        <v>0</v>
      </c>
    </row>
    <row r="266" spans="1:4" x14ac:dyDescent="0.2">
      <c r="A266" s="221" t="s">
        <v>3103</v>
      </c>
      <c r="B266" s="222">
        <v>30237</v>
      </c>
      <c r="C266" s="228">
        <v>773.28</v>
      </c>
      <c r="D266" s="221">
        <f t="shared" si="4"/>
        <v>39.102265673494728</v>
      </c>
    </row>
    <row r="267" spans="1:4" hidden="1" x14ac:dyDescent="0.2">
      <c r="A267" s="221" t="s">
        <v>3102</v>
      </c>
      <c r="B267" s="222">
        <v>30226</v>
      </c>
      <c r="C267" s="221" t="s">
        <v>538</v>
      </c>
      <c r="D267" s="221" t="str">
        <f t="shared" si="4"/>
        <v>0</v>
      </c>
    </row>
    <row r="268" spans="1:4" hidden="1" x14ac:dyDescent="0.2">
      <c r="A268" s="221" t="s">
        <v>3101</v>
      </c>
      <c r="B268" s="222">
        <v>30162</v>
      </c>
      <c r="C268" s="221" t="s">
        <v>3100</v>
      </c>
      <c r="D268" s="221" t="str">
        <f t="shared" si="4"/>
        <v>0</v>
      </c>
    </row>
    <row r="269" spans="1:4" hidden="1" x14ac:dyDescent="0.2">
      <c r="A269" s="221" t="s">
        <v>3099</v>
      </c>
      <c r="B269" s="222">
        <v>30113</v>
      </c>
      <c r="C269" s="221" t="s">
        <v>3098</v>
      </c>
      <c r="D269" s="221" t="str">
        <f t="shared" si="4"/>
        <v>0</v>
      </c>
    </row>
    <row r="270" spans="1:4" hidden="1" x14ac:dyDescent="0.2">
      <c r="A270" s="221" t="s">
        <v>3097</v>
      </c>
      <c r="B270" s="222">
        <v>30105</v>
      </c>
      <c r="C270" s="221" t="s">
        <v>3096</v>
      </c>
      <c r="D270" s="221" t="str">
        <f t="shared" si="4"/>
        <v>0</v>
      </c>
    </row>
    <row r="271" spans="1:4" hidden="1" x14ac:dyDescent="0.2">
      <c r="A271" s="221" t="s">
        <v>3095</v>
      </c>
      <c r="B271" s="222">
        <v>29986</v>
      </c>
      <c r="C271" s="221" t="s">
        <v>3094</v>
      </c>
      <c r="D271" s="221" t="str">
        <f t="shared" si="4"/>
        <v>0</v>
      </c>
    </row>
    <row r="272" spans="1:4" hidden="1" x14ac:dyDescent="0.2">
      <c r="A272" s="221" t="s">
        <v>3093</v>
      </c>
      <c r="B272" s="222">
        <v>29956</v>
      </c>
      <c r="C272" s="221" t="s">
        <v>538</v>
      </c>
      <c r="D272" s="221" t="str">
        <f t="shared" si="4"/>
        <v>0</v>
      </c>
    </row>
    <row r="273" spans="1:4" x14ac:dyDescent="0.2">
      <c r="A273" s="221" t="s">
        <v>3092</v>
      </c>
      <c r="B273" s="222">
        <v>29949</v>
      </c>
      <c r="C273" s="228">
        <v>1439</v>
      </c>
      <c r="D273" s="221">
        <f t="shared" si="4"/>
        <v>20.812369701181375</v>
      </c>
    </row>
    <row r="274" spans="1:4" hidden="1" x14ac:dyDescent="0.2">
      <c r="A274" s="221" t="s">
        <v>3091</v>
      </c>
      <c r="B274" s="222">
        <v>29904</v>
      </c>
      <c r="C274" s="221" t="s">
        <v>538</v>
      </c>
      <c r="D274" s="221" t="str">
        <f t="shared" si="4"/>
        <v>0</v>
      </c>
    </row>
    <row r="275" spans="1:4" hidden="1" x14ac:dyDescent="0.2">
      <c r="A275" s="221" t="s">
        <v>3090</v>
      </c>
      <c r="B275" s="222">
        <v>29805</v>
      </c>
      <c r="C275" s="221" t="s">
        <v>2857</v>
      </c>
      <c r="D275" s="221" t="str">
        <f t="shared" si="4"/>
        <v>0</v>
      </c>
    </row>
    <row r="276" spans="1:4" hidden="1" x14ac:dyDescent="0.2">
      <c r="A276" s="221" t="s">
        <v>3089</v>
      </c>
      <c r="B276" s="222">
        <v>29621</v>
      </c>
      <c r="C276" s="221" t="s">
        <v>2947</v>
      </c>
      <c r="D276" s="221" t="str">
        <f t="shared" si="4"/>
        <v>0</v>
      </c>
    </row>
    <row r="277" spans="1:4" x14ac:dyDescent="0.2">
      <c r="A277" s="221" t="s">
        <v>3088</v>
      </c>
      <c r="B277" s="222">
        <v>29548</v>
      </c>
      <c r="C277" s="228">
        <v>495</v>
      </c>
      <c r="D277" s="221">
        <f t="shared" si="4"/>
        <v>59.692929292929293</v>
      </c>
    </row>
    <row r="278" spans="1:4" x14ac:dyDescent="0.2">
      <c r="A278" s="221" t="s">
        <v>3087</v>
      </c>
      <c r="B278" s="222">
        <v>29504</v>
      </c>
      <c r="C278" s="228">
        <v>1445</v>
      </c>
      <c r="D278" s="221">
        <f t="shared" si="4"/>
        <v>20.417993079584775</v>
      </c>
    </row>
    <row r="279" spans="1:4" x14ac:dyDescent="0.2">
      <c r="A279" s="221" t="s">
        <v>3086</v>
      </c>
      <c r="B279" s="222">
        <v>29387</v>
      </c>
      <c r="C279" s="228">
        <v>1075</v>
      </c>
      <c r="D279" s="221">
        <f t="shared" si="4"/>
        <v>27.336744186046513</v>
      </c>
    </row>
    <row r="280" spans="1:4" x14ac:dyDescent="0.2">
      <c r="A280" s="221" t="s">
        <v>3085</v>
      </c>
      <c r="B280" s="222">
        <v>29360</v>
      </c>
      <c r="C280" s="228">
        <v>2735</v>
      </c>
      <c r="D280" s="221">
        <f t="shared" si="4"/>
        <v>10.73491773308958</v>
      </c>
    </row>
    <row r="281" spans="1:4" hidden="1" x14ac:dyDescent="0.2">
      <c r="A281" s="221" t="s">
        <v>3084</v>
      </c>
      <c r="B281" s="222">
        <v>29355</v>
      </c>
      <c r="C281" s="221" t="s">
        <v>2009</v>
      </c>
      <c r="D281" s="221" t="str">
        <f t="shared" si="4"/>
        <v>0</v>
      </c>
    </row>
    <row r="282" spans="1:4" x14ac:dyDescent="0.2">
      <c r="A282" s="221" t="s">
        <v>3083</v>
      </c>
      <c r="B282" s="222">
        <v>29346</v>
      </c>
      <c r="C282" s="228">
        <v>525.75</v>
      </c>
      <c r="D282" s="221">
        <f t="shared" si="4"/>
        <v>55.817403708987165</v>
      </c>
    </row>
    <row r="283" spans="1:4" hidden="1" x14ac:dyDescent="0.2">
      <c r="A283" s="221" t="s">
        <v>3082</v>
      </c>
      <c r="B283" s="222">
        <v>29289</v>
      </c>
      <c r="C283" s="221" t="s">
        <v>2607</v>
      </c>
      <c r="D283" s="221" t="str">
        <f t="shared" si="4"/>
        <v>0</v>
      </c>
    </row>
    <row r="284" spans="1:4" hidden="1" x14ac:dyDescent="0.2">
      <c r="A284" s="221" t="s">
        <v>3081</v>
      </c>
      <c r="B284" s="222">
        <v>29068</v>
      </c>
      <c r="C284" s="221" t="s">
        <v>538</v>
      </c>
      <c r="D284" s="221" t="str">
        <f t="shared" si="4"/>
        <v>0</v>
      </c>
    </row>
    <row r="285" spans="1:4" x14ac:dyDescent="0.2">
      <c r="A285" s="221" t="s">
        <v>3080</v>
      </c>
      <c r="B285" s="222">
        <v>28999</v>
      </c>
      <c r="C285" s="228">
        <v>395.85</v>
      </c>
      <c r="D285" s="221">
        <f t="shared" si="4"/>
        <v>73.257547050650501</v>
      </c>
    </row>
    <row r="286" spans="1:4" hidden="1" x14ac:dyDescent="0.2">
      <c r="A286" s="221" t="s">
        <v>3079</v>
      </c>
      <c r="B286" s="222">
        <v>28915</v>
      </c>
      <c r="C286" s="221" t="s">
        <v>3078</v>
      </c>
      <c r="D286" s="221" t="str">
        <f t="shared" si="4"/>
        <v>0</v>
      </c>
    </row>
    <row r="287" spans="1:4" hidden="1" x14ac:dyDescent="0.2">
      <c r="A287" s="221" t="s">
        <v>3077</v>
      </c>
      <c r="B287" s="222">
        <v>28859</v>
      </c>
      <c r="C287" s="221" t="s">
        <v>3076</v>
      </c>
      <c r="D287" s="221" t="str">
        <f t="shared" si="4"/>
        <v>0</v>
      </c>
    </row>
    <row r="288" spans="1:4" hidden="1" x14ac:dyDescent="0.2">
      <c r="A288" s="221" t="s">
        <v>3075</v>
      </c>
      <c r="B288" s="222">
        <v>28803</v>
      </c>
      <c r="C288" s="221" t="s">
        <v>538</v>
      </c>
      <c r="D288" s="221" t="str">
        <f t="shared" si="4"/>
        <v>0</v>
      </c>
    </row>
    <row r="289" spans="1:4" hidden="1" x14ac:dyDescent="0.2">
      <c r="A289" s="221" t="s">
        <v>3074</v>
      </c>
      <c r="B289" s="222">
        <v>28778</v>
      </c>
      <c r="C289" s="221" t="s">
        <v>538</v>
      </c>
      <c r="D289" s="221" t="str">
        <f t="shared" si="4"/>
        <v>0</v>
      </c>
    </row>
    <row r="290" spans="1:4" x14ac:dyDescent="0.2">
      <c r="A290" s="221" t="s">
        <v>3073</v>
      </c>
      <c r="B290" s="222">
        <v>28754</v>
      </c>
      <c r="C290" s="228">
        <v>367.98</v>
      </c>
      <c r="D290" s="221">
        <f t="shared" si="4"/>
        <v>78.140116310669057</v>
      </c>
    </row>
    <row r="291" spans="1:4" x14ac:dyDescent="0.2">
      <c r="A291" s="221" t="s">
        <v>3072</v>
      </c>
      <c r="B291" s="222">
        <v>28668</v>
      </c>
      <c r="C291" s="228">
        <v>7360</v>
      </c>
      <c r="D291" s="221">
        <f t="shared" si="4"/>
        <v>3.8951086956521741</v>
      </c>
    </row>
    <row r="292" spans="1:4" hidden="1" x14ac:dyDescent="0.2">
      <c r="A292" s="221" t="s">
        <v>3071</v>
      </c>
      <c r="B292" s="222">
        <v>28666</v>
      </c>
      <c r="C292" s="221" t="s">
        <v>3070</v>
      </c>
      <c r="D292" s="221" t="str">
        <f t="shared" si="4"/>
        <v>0</v>
      </c>
    </row>
    <row r="293" spans="1:4" x14ac:dyDescent="0.2">
      <c r="A293" s="221" t="s">
        <v>3069</v>
      </c>
      <c r="B293" s="222">
        <v>28632</v>
      </c>
      <c r="C293" s="228">
        <v>1697</v>
      </c>
      <c r="D293" s="221">
        <f t="shared" si="4"/>
        <v>16.872127283441365</v>
      </c>
    </row>
    <row r="294" spans="1:4" x14ac:dyDescent="0.2">
      <c r="A294" s="221" t="s">
        <v>3068</v>
      </c>
      <c r="B294" s="222">
        <v>28611</v>
      </c>
      <c r="C294" s="228">
        <v>218</v>
      </c>
      <c r="D294" s="221">
        <f t="shared" si="4"/>
        <v>131.24311926605503</v>
      </c>
    </row>
    <row r="295" spans="1:4" hidden="1" x14ac:dyDescent="0.2">
      <c r="A295" s="221" t="s">
        <v>3067</v>
      </c>
      <c r="B295" s="222">
        <v>28549</v>
      </c>
      <c r="C295" s="221" t="s">
        <v>538</v>
      </c>
      <c r="D295" s="221" t="str">
        <f t="shared" si="4"/>
        <v>0</v>
      </c>
    </row>
    <row r="296" spans="1:4" hidden="1" x14ac:dyDescent="0.2">
      <c r="A296" s="221" t="s">
        <v>3066</v>
      </c>
      <c r="B296" s="222">
        <v>28491</v>
      </c>
      <c r="C296" s="221" t="s">
        <v>2639</v>
      </c>
      <c r="D296" s="221" t="str">
        <f t="shared" si="4"/>
        <v>0</v>
      </c>
    </row>
    <row r="297" spans="1:4" hidden="1" x14ac:dyDescent="0.2">
      <c r="A297" s="221" t="s">
        <v>3065</v>
      </c>
      <c r="B297" s="222">
        <v>28463</v>
      </c>
      <c r="C297" s="221" t="s">
        <v>3064</v>
      </c>
      <c r="D297" s="221" t="str">
        <f t="shared" si="4"/>
        <v>0</v>
      </c>
    </row>
    <row r="298" spans="1:4" x14ac:dyDescent="0.2">
      <c r="A298" s="221" t="s">
        <v>3063</v>
      </c>
      <c r="B298" s="222">
        <v>28293</v>
      </c>
      <c r="C298" s="228">
        <v>199.98</v>
      </c>
      <c r="D298" s="221">
        <f t="shared" si="4"/>
        <v>141.4791479147915</v>
      </c>
    </row>
    <row r="299" spans="1:4" x14ac:dyDescent="0.2">
      <c r="A299" s="221" t="s">
        <v>3062</v>
      </c>
      <c r="B299" s="222">
        <v>28287</v>
      </c>
      <c r="C299" s="228">
        <v>289.55</v>
      </c>
      <c r="D299" s="221">
        <f t="shared" si="4"/>
        <v>97.692971852875147</v>
      </c>
    </row>
    <row r="300" spans="1:4" hidden="1" x14ac:dyDescent="0.2">
      <c r="A300" s="221" t="s">
        <v>3061</v>
      </c>
      <c r="B300" s="222">
        <v>28261</v>
      </c>
      <c r="C300" s="221" t="s">
        <v>2009</v>
      </c>
      <c r="D300" s="221" t="str">
        <f t="shared" si="4"/>
        <v>0</v>
      </c>
    </row>
    <row r="301" spans="1:4" hidden="1" x14ac:dyDescent="0.2">
      <c r="A301" s="221" t="s">
        <v>3060</v>
      </c>
      <c r="B301" s="222">
        <v>28195</v>
      </c>
      <c r="C301" s="221" t="s">
        <v>538</v>
      </c>
      <c r="D301" s="221" t="str">
        <f t="shared" si="4"/>
        <v>0</v>
      </c>
    </row>
    <row r="302" spans="1:4" hidden="1" x14ac:dyDescent="0.2">
      <c r="A302" s="221" t="s">
        <v>3059</v>
      </c>
      <c r="B302" s="222">
        <v>28064</v>
      </c>
      <c r="C302" s="221" t="s">
        <v>538</v>
      </c>
      <c r="D302" s="221" t="str">
        <f t="shared" si="4"/>
        <v>0</v>
      </c>
    </row>
    <row r="303" spans="1:4" x14ac:dyDescent="0.2">
      <c r="A303" s="221" t="s">
        <v>3058</v>
      </c>
      <c r="B303" s="222">
        <v>28059</v>
      </c>
      <c r="C303" s="228">
        <v>871.03</v>
      </c>
      <c r="D303" s="221">
        <f t="shared" si="4"/>
        <v>32.213586214022477</v>
      </c>
    </row>
    <row r="304" spans="1:4" hidden="1" x14ac:dyDescent="0.2">
      <c r="A304" s="221" t="s">
        <v>3057</v>
      </c>
      <c r="B304" s="222">
        <v>28036</v>
      </c>
      <c r="C304" s="221" t="s">
        <v>2833</v>
      </c>
      <c r="D304" s="221" t="str">
        <f t="shared" si="4"/>
        <v>0</v>
      </c>
    </row>
    <row r="305" spans="1:4" hidden="1" x14ac:dyDescent="0.2">
      <c r="A305" s="221" t="s">
        <v>3056</v>
      </c>
      <c r="B305" s="222">
        <v>27985</v>
      </c>
      <c r="C305" s="221" t="s">
        <v>3055</v>
      </c>
      <c r="D305" s="221" t="str">
        <f t="shared" si="4"/>
        <v>0</v>
      </c>
    </row>
    <row r="306" spans="1:4" hidden="1" x14ac:dyDescent="0.2">
      <c r="A306" s="221" t="s">
        <v>3054</v>
      </c>
      <c r="B306" s="222">
        <v>27982</v>
      </c>
      <c r="C306" s="221" t="s">
        <v>3053</v>
      </c>
      <c r="D306" s="221" t="str">
        <f t="shared" si="4"/>
        <v>0</v>
      </c>
    </row>
    <row r="307" spans="1:4" x14ac:dyDescent="0.2">
      <c r="A307" s="221" t="s">
        <v>3052</v>
      </c>
      <c r="B307" s="222">
        <v>27968</v>
      </c>
      <c r="C307" s="228">
        <v>2295</v>
      </c>
      <c r="D307" s="221">
        <f t="shared" si="4"/>
        <v>12.186492374727669</v>
      </c>
    </row>
    <row r="308" spans="1:4" x14ac:dyDescent="0.2">
      <c r="A308" s="221" t="s">
        <v>3051</v>
      </c>
      <c r="B308" s="222">
        <v>27928</v>
      </c>
      <c r="C308" s="228">
        <v>225.03</v>
      </c>
      <c r="D308" s="221">
        <f t="shared" si="4"/>
        <v>124.10789672488113</v>
      </c>
    </row>
    <row r="309" spans="1:4" x14ac:dyDescent="0.2">
      <c r="A309" s="221" t="s">
        <v>3050</v>
      </c>
      <c r="B309" s="222">
        <v>27867</v>
      </c>
      <c r="C309" s="228">
        <v>897.05</v>
      </c>
      <c r="D309" s="221">
        <f t="shared" si="4"/>
        <v>31.06515801794772</v>
      </c>
    </row>
    <row r="310" spans="1:4" hidden="1" x14ac:dyDescent="0.2">
      <c r="A310" s="221" t="s">
        <v>3049</v>
      </c>
      <c r="B310" s="222">
        <v>27859</v>
      </c>
      <c r="C310" s="221" t="s">
        <v>3048</v>
      </c>
      <c r="D310" s="221" t="str">
        <f t="shared" si="4"/>
        <v>0</v>
      </c>
    </row>
    <row r="311" spans="1:4" x14ac:dyDescent="0.2">
      <c r="A311" s="221" t="s">
        <v>3047</v>
      </c>
      <c r="B311" s="222">
        <v>27760</v>
      </c>
      <c r="C311" s="228">
        <v>199.99</v>
      </c>
      <c r="D311" s="221">
        <f t="shared" si="4"/>
        <v>138.80694034701733</v>
      </c>
    </row>
    <row r="312" spans="1:4" hidden="1" x14ac:dyDescent="0.2">
      <c r="A312" s="221" t="s">
        <v>3046</v>
      </c>
      <c r="B312" s="222">
        <v>27614</v>
      </c>
      <c r="C312" s="221" t="s">
        <v>3045</v>
      </c>
      <c r="D312" s="221" t="str">
        <f t="shared" si="4"/>
        <v>0</v>
      </c>
    </row>
    <row r="313" spans="1:4" hidden="1" x14ac:dyDescent="0.2">
      <c r="A313" s="221" t="s">
        <v>3044</v>
      </c>
      <c r="B313" s="222">
        <v>27606</v>
      </c>
      <c r="C313" s="221" t="s">
        <v>538</v>
      </c>
      <c r="D313" s="221" t="str">
        <f t="shared" si="4"/>
        <v>0</v>
      </c>
    </row>
    <row r="314" spans="1:4" x14ac:dyDescent="0.2">
      <c r="A314" s="221" t="s">
        <v>3043</v>
      </c>
      <c r="B314" s="222">
        <v>27539</v>
      </c>
      <c r="C314" s="228">
        <v>263.66000000000003</v>
      </c>
      <c r="D314" s="221">
        <f t="shared" si="4"/>
        <v>104.44891147690205</v>
      </c>
    </row>
    <row r="315" spans="1:4" hidden="1" x14ac:dyDescent="0.2">
      <c r="A315" s="221" t="s">
        <v>3042</v>
      </c>
      <c r="B315" s="222">
        <v>27512</v>
      </c>
      <c r="C315" s="221" t="s">
        <v>3041</v>
      </c>
      <c r="D315" s="221" t="str">
        <f t="shared" si="4"/>
        <v>0</v>
      </c>
    </row>
    <row r="316" spans="1:4" hidden="1" x14ac:dyDescent="0.2">
      <c r="A316" s="221" t="s">
        <v>3040</v>
      </c>
      <c r="B316" s="222">
        <v>27504</v>
      </c>
      <c r="C316" s="221" t="s">
        <v>2942</v>
      </c>
      <c r="D316" s="221" t="str">
        <f t="shared" si="4"/>
        <v>0</v>
      </c>
    </row>
    <row r="317" spans="1:4" hidden="1" x14ac:dyDescent="0.2">
      <c r="A317" s="221" t="s">
        <v>3039</v>
      </c>
      <c r="B317" s="222">
        <v>27470</v>
      </c>
      <c r="C317" s="221" t="s">
        <v>3038</v>
      </c>
      <c r="D317" s="221" t="str">
        <f t="shared" si="4"/>
        <v>0</v>
      </c>
    </row>
    <row r="318" spans="1:4" hidden="1" x14ac:dyDescent="0.2">
      <c r="A318" s="221" t="s">
        <v>3037</v>
      </c>
      <c r="B318" s="222">
        <v>27445</v>
      </c>
      <c r="C318" s="221" t="s">
        <v>538</v>
      </c>
      <c r="D318" s="221" t="str">
        <f t="shared" si="4"/>
        <v>0</v>
      </c>
    </row>
    <row r="319" spans="1:4" x14ac:dyDescent="0.2">
      <c r="A319" s="221" t="s">
        <v>3036</v>
      </c>
      <c r="B319" s="222">
        <v>27433</v>
      </c>
      <c r="C319" s="228">
        <v>219.94</v>
      </c>
      <c r="D319" s="221">
        <f t="shared" si="4"/>
        <v>124.72947167409293</v>
      </c>
    </row>
    <row r="320" spans="1:4" hidden="1" x14ac:dyDescent="0.2">
      <c r="A320" s="221" t="s">
        <v>3035</v>
      </c>
      <c r="B320" s="222">
        <v>27409</v>
      </c>
      <c r="C320" s="221" t="s">
        <v>538</v>
      </c>
      <c r="D320" s="221" t="str">
        <f t="shared" si="4"/>
        <v>0</v>
      </c>
    </row>
    <row r="321" spans="1:4" x14ac:dyDescent="0.2">
      <c r="A321" s="221" t="s">
        <v>3034</v>
      </c>
      <c r="B321" s="222">
        <v>27387</v>
      </c>
      <c r="C321" s="228">
        <v>969.38</v>
      </c>
      <c r="D321" s="221">
        <f t="shared" si="4"/>
        <v>28.252078648208133</v>
      </c>
    </row>
    <row r="322" spans="1:4" x14ac:dyDescent="0.2">
      <c r="A322" s="221" t="s">
        <v>3033</v>
      </c>
      <c r="B322" s="222">
        <v>27337</v>
      </c>
      <c r="C322" s="228">
        <v>449</v>
      </c>
      <c r="D322" s="221">
        <f t="shared" ref="D322:D385" si="5">+IFERROR(B322/C322, "0")</f>
        <v>60.884187082405347</v>
      </c>
    </row>
    <row r="323" spans="1:4" hidden="1" x14ac:dyDescent="0.2">
      <c r="A323" s="221" t="s">
        <v>3032</v>
      </c>
      <c r="B323" s="222">
        <v>27336</v>
      </c>
      <c r="C323" s="221" t="s">
        <v>538</v>
      </c>
      <c r="D323" s="221" t="str">
        <f t="shared" si="5"/>
        <v>0</v>
      </c>
    </row>
    <row r="324" spans="1:4" x14ac:dyDescent="0.2">
      <c r="A324" s="221" t="s">
        <v>3031</v>
      </c>
      <c r="B324" s="222">
        <v>27306</v>
      </c>
      <c r="C324" s="228">
        <v>219.99</v>
      </c>
      <c r="D324" s="221">
        <f t="shared" si="5"/>
        <v>124.12382381017318</v>
      </c>
    </row>
    <row r="325" spans="1:4" hidden="1" x14ac:dyDescent="0.2">
      <c r="A325" s="221" t="s">
        <v>3030</v>
      </c>
      <c r="B325" s="222">
        <v>27299</v>
      </c>
      <c r="C325" s="221" t="s">
        <v>3029</v>
      </c>
      <c r="D325" s="221" t="str">
        <f t="shared" si="5"/>
        <v>0</v>
      </c>
    </row>
    <row r="326" spans="1:4" hidden="1" x14ac:dyDescent="0.2">
      <c r="A326" s="221" t="s">
        <v>3028</v>
      </c>
      <c r="B326" s="222">
        <v>27254</v>
      </c>
      <c r="C326" s="221" t="s">
        <v>2905</v>
      </c>
      <c r="D326" s="221" t="str">
        <f t="shared" si="5"/>
        <v>0</v>
      </c>
    </row>
    <row r="327" spans="1:4" x14ac:dyDescent="0.2">
      <c r="A327" s="221" t="s">
        <v>3027</v>
      </c>
      <c r="B327" s="222">
        <v>27252</v>
      </c>
      <c r="C327" s="228">
        <v>2660.1</v>
      </c>
      <c r="D327" s="221">
        <f t="shared" si="5"/>
        <v>10.244727641817978</v>
      </c>
    </row>
    <row r="328" spans="1:4" x14ac:dyDescent="0.2">
      <c r="A328" s="221" t="s">
        <v>3026</v>
      </c>
      <c r="B328" s="222">
        <v>27148</v>
      </c>
      <c r="C328" s="228">
        <v>1785</v>
      </c>
      <c r="D328" s="221">
        <f t="shared" si="5"/>
        <v>15.208963585434173</v>
      </c>
    </row>
    <row r="329" spans="1:4" hidden="1" x14ac:dyDescent="0.2">
      <c r="A329" s="221" t="s">
        <v>3025</v>
      </c>
      <c r="B329" s="222">
        <v>27095</v>
      </c>
      <c r="C329" s="221" t="s">
        <v>538</v>
      </c>
      <c r="D329" s="221" t="str">
        <f t="shared" si="5"/>
        <v>0</v>
      </c>
    </row>
    <row r="330" spans="1:4" x14ac:dyDescent="0.2">
      <c r="A330" s="221" t="s">
        <v>3024</v>
      </c>
      <c r="B330" s="222">
        <v>27085</v>
      </c>
      <c r="C330" s="228">
        <v>717.78</v>
      </c>
      <c r="D330" s="221">
        <f t="shared" si="5"/>
        <v>37.734403299060993</v>
      </c>
    </row>
    <row r="331" spans="1:4" x14ac:dyDescent="0.2">
      <c r="A331" s="221" t="s">
        <v>3023</v>
      </c>
      <c r="B331" s="222">
        <v>27069</v>
      </c>
      <c r="C331" s="228">
        <v>1276.75</v>
      </c>
      <c r="D331" s="221">
        <f t="shared" si="5"/>
        <v>21.201488153514784</v>
      </c>
    </row>
    <row r="332" spans="1:4" hidden="1" x14ac:dyDescent="0.2">
      <c r="A332" s="221" t="s">
        <v>3022</v>
      </c>
      <c r="B332" s="222">
        <v>26961</v>
      </c>
      <c r="C332" s="221" t="s">
        <v>538</v>
      </c>
      <c r="D332" s="221" t="str">
        <f t="shared" si="5"/>
        <v>0</v>
      </c>
    </row>
    <row r="333" spans="1:4" hidden="1" x14ac:dyDescent="0.2">
      <c r="A333" s="221" t="s">
        <v>3021</v>
      </c>
      <c r="B333" s="222">
        <v>26946</v>
      </c>
      <c r="C333" s="221" t="s">
        <v>3020</v>
      </c>
      <c r="D333" s="221" t="str">
        <f t="shared" si="5"/>
        <v>0</v>
      </c>
    </row>
    <row r="334" spans="1:4" hidden="1" x14ac:dyDescent="0.2">
      <c r="A334" s="221" t="s">
        <v>3019</v>
      </c>
      <c r="B334" s="222">
        <v>26932</v>
      </c>
      <c r="C334" s="221" t="s">
        <v>538</v>
      </c>
      <c r="D334" s="221" t="str">
        <f t="shared" si="5"/>
        <v>0</v>
      </c>
    </row>
    <row r="335" spans="1:4" hidden="1" x14ac:dyDescent="0.2">
      <c r="A335" s="221" t="s">
        <v>3018</v>
      </c>
      <c r="B335" s="222">
        <v>26923</v>
      </c>
      <c r="C335" s="221" t="s">
        <v>2808</v>
      </c>
      <c r="D335" s="221" t="str">
        <f t="shared" si="5"/>
        <v>0</v>
      </c>
    </row>
    <row r="336" spans="1:4" hidden="1" x14ac:dyDescent="0.2">
      <c r="A336" s="221" t="s">
        <v>3017</v>
      </c>
      <c r="B336" s="222">
        <v>26868</v>
      </c>
      <c r="C336" s="221" t="s">
        <v>538</v>
      </c>
      <c r="D336" s="221" t="str">
        <f t="shared" si="5"/>
        <v>0</v>
      </c>
    </row>
    <row r="337" spans="1:4" hidden="1" x14ac:dyDescent="0.2">
      <c r="A337" s="221" t="s">
        <v>3016</v>
      </c>
      <c r="B337" s="222">
        <v>26814</v>
      </c>
      <c r="C337" s="221" t="s">
        <v>3015</v>
      </c>
      <c r="D337" s="221" t="str">
        <f t="shared" si="5"/>
        <v>0</v>
      </c>
    </row>
    <row r="338" spans="1:4" x14ac:dyDescent="0.2">
      <c r="A338" s="221" t="s">
        <v>3014</v>
      </c>
      <c r="B338" s="222">
        <v>26727</v>
      </c>
      <c r="C338" s="228">
        <v>184.99</v>
      </c>
      <c r="D338" s="221">
        <f t="shared" si="5"/>
        <v>144.4780798962106</v>
      </c>
    </row>
    <row r="339" spans="1:4" hidden="1" x14ac:dyDescent="0.2">
      <c r="A339" s="221" t="s">
        <v>3013</v>
      </c>
      <c r="B339" s="222">
        <v>26714</v>
      </c>
      <c r="C339" s="221" t="s">
        <v>538</v>
      </c>
      <c r="D339" s="221" t="str">
        <f t="shared" si="5"/>
        <v>0</v>
      </c>
    </row>
    <row r="340" spans="1:4" hidden="1" x14ac:dyDescent="0.2">
      <c r="A340" s="221" t="s">
        <v>3012</v>
      </c>
      <c r="B340" s="222">
        <v>26659</v>
      </c>
      <c r="C340" s="221" t="s">
        <v>538</v>
      </c>
      <c r="D340" s="221" t="str">
        <f t="shared" si="5"/>
        <v>0</v>
      </c>
    </row>
    <row r="341" spans="1:4" hidden="1" x14ac:dyDescent="0.2">
      <c r="A341" s="221" t="s">
        <v>3011</v>
      </c>
      <c r="B341" s="222">
        <v>26342</v>
      </c>
      <c r="C341" s="221" t="s">
        <v>3010</v>
      </c>
      <c r="D341" s="221" t="str">
        <f t="shared" si="5"/>
        <v>0</v>
      </c>
    </row>
    <row r="342" spans="1:4" hidden="1" x14ac:dyDescent="0.2">
      <c r="A342" s="221" t="s">
        <v>3009</v>
      </c>
      <c r="B342" s="222">
        <v>26319</v>
      </c>
      <c r="C342" s="221" t="s">
        <v>2905</v>
      </c>
      <c r="D342" s="221" t="str">
        <f t="shared" si="5"/>
        <v>0</v>
      </c>
    </row>
    <row r="343" spans="1:4" x14ac:dyDescent="0.2">
      <c r="A343" s="221" t="s">
        <v>3008</v>
      </c>
      <c r="B343" s="222">
        <v>26296</v>
      </c>
      <c r="C343" s="228">
        <v>757.9</v>
      </c>
      <c r="D343" s="221">
        <f t="shared" si="5"/>
        <v>34.69587016756828</v>
      </c>
    </row>
    <row r="344" spans="1:4" x14ac:dyDescent="0.2">
      <c r="A344" s="221" t="s">
        <v>3007</v>
      </c>
      <c r="B344" s="222">
        <v>26288</v>
      </c>
      <c r="C344" s="228">
        <v>1348.24</v>
      </c>
      <c r="D344" s="221">
        <f t="shared" si="5"/>
        <v>19.498012223343025</v>
      </c>
    </row>
    <row r="345" spans="1:4" hidden="1" x14ac:dyDescent="0.2">
      <c r="A345" s="221" t="s">
        <v>3006</v>
      </c>
      <c r="B345" s="222">
        <v>26250</v>
      </c>
      <c r="C345" s="221" t="s">
        <v>538</v>
      </c>
      <c r="D345" s="221" t="str">
        <f t="shared" si="5"/>
        <v>0</v>
      </c>
    </row>
    <row r="346" spans="1:4" hidden="1" x14ac:dyDescent="0.2">
      <c r="A346" s="221" t="s">
        <v>3005</v>
      </c>
      <c r="B346" s="222">
        <v>26241</v>
      </c>
      <c r="C346" s="221" t="s">
        <v>538</v>
      </c>
      <c r="D346" s="221" t="str">
        <f t="shared" si="5"/>
        <v>0</v>
      </c>
    </row>
    <row r="347" spans="1:4" x14ac:dyDescent="0.2">
      <c r="A347" s="221" t="s">
        <v>3004</v>
      </c>
      <c r="B347" s="222">
        <v>26206</v>
      </c>
      <c r="C347" s="228">
        <v>1199</v>
      </c>
      <c r="D347" s="221">
        <f t="shared" si="5"/>
        <v>21.856547122602169</v>
      </c>
    </row>
    <row r="348" spans="1:4" hidden="1" x14ac:dyDescent="0.2">
      <c r="A348" s="221" t="s">
        <v>3003</v>
      </c>
      <c r="B348" s="222">
        <v>26162</v>
      </c>
      <c r="C348" s="221" t="s">
        <v>538</v>
      </c>
      <c r="D348" s="221" t="str">
        <f t="shared" si="5"/>
        <v>0</v>
      </c>
    </row>
    <row r="349" spans="1:4" hidden="1" x14ac:dyDescent="0.2">
      <c r="A349" s="221" t="s">
        <v>3002</v>
      </c>
      <c r="B349" s="222">
        <v>26102</v>
      </c>
      <c r="C349" s="221" t="s">
        <v>538</v>
      </c>
      <c r="D349" s="221" t="str">
        <f t="shared" si="5"/>
        <v>0</v>
      </c>
    </row>
    <row r="350" spans="1:4" hidden="1" x14ac:dyDescent="0.2">
      <c r="A350" s="221" t="s">
        <v>3001</v>
      </c>
      <c r="B350" s="222">
        <v>26045</v>
      </c>
      <c r="C350" s="221" t="s">
        <v>3000</v>
      </c>
      <c r="D350" s="221" t="str">
        <f t="shared" si="5"/>
        <v>0</v>
      </c>
    </row>
    <row r="351" spans="1:4" hidden="1" x14ac:dyDescent="0.2">
      <c r="A351" s="221" t="s">
        <v>2999</v>
      </c>
      <c r="B351" s="222">
        <v>26000</v>
      </c>
      <c r="C351" s="221" t="s">
        <v>2171</v>
      </c>
      <c r="D351" s="221" t="str">
        <f t="shared" si="5"/>
        <v>0</v>
      </c>
    </row>
    <row r="352" spans="1:4" x14ac:dyDescent="0.2">
      <c r="A352" s="221" t="s">
        <v>2998</v>
      </c>
      <c r="B352" s="222">
        <v>25964</v>
      </c>
      <c r="C352" s="228">
        <v>500</v>
      </c>
      <c r="D352" s="221">
        <f t="shared" si="5"/>
        <v>51.927999999999997</v>
      </c>
    </row>
    <row r="353" spans="1:4" hidden="1" x14ac:dyDescent="0.2">
      <c r="A353" s="221" t="s">
        <v>2997</v>
      </c>
      <c r="B353" s="222">
        <v>25951</v>
      </c>
      <c r="C353" s="221" t="s">
        <v>2942</v>
      </c>
      <c r="D353" s="221" t="str">
        <f t="shared" si="5"/>
        <v>0</v>
      </c>
    </row>
    <row r="354" spans="1:4" hidden="1" x14ac:dyDescent="0.2">
      <c r="A354" s="221" t="s">
        <v>2996</v>
      </c>
      <c r="B354" s="222">
        <v>25921</v>
      </c>
      <c r="C354" s="221" t="s">
        <v>538</v>
      </c>
      <c r="D354" s="221" t="str">
        <f t="shared" si="5"/>
        <v>0</v>
      </c>
    </row>
    <row r="355" spans="1:4" hidden="1" x14ac:dyDescent="0.2">
      <c r="A355" s="221" t="s">
        <v>2995</v>
      </c>
      <c r="B355" s="222">
        <v>25875</v>
      </c>
      <c r="C355" s="221" t="s">
        <v>2994</v>
      </c>
      <c r="D355" s="221" t="str">
        <f t="shared" si="5"/>
        <v>0</v>
      </c>
    </row>
    <row r="356" spans="1:4" hidden="1" x14ac:dyDescent="0.2">
      <c r="A356" s="221" t="s">
        <v>2993</v>
      </c>
      <c r="B356" s="222">
        <v>25836</v>
      </c>
      <c r="C356" s="221" t="s">
        <v>538</v>
      </c>
      <c r="D356" s="221" t="str">
        <f t="shared" si="5"/>
        <v>0</v>
      </c>
    </row>
    <row r="357" spans="1:4" hidden="1" x14ac:dyDescent="0.2">
      <c r="A357" s="221" t="s">
        <v>2992</v>
      </c>
      <c r="B357" s="222">
        <v>25834</v>
      </c>
      <c r="C357" s="221" t="s">
        <v>2991</v>
      </c>
      <c r="D357" s="221" t="str">
        <f t="shared" si="5"/>
        <v>0</v>
      </c>
    </row>
    <row r="358" spans="1:4" hidden="1" x14ac:dyDescent="0.2">
      <c r="A358" s="221" t="s">
        <v>2990</v>
      </c>
      <c r="B358" s="222">
        <v>25789</v>
      </c>
      <c r="C358" s="221" t="s">
        <v>2804</v>
      </c>
      <c r="D358" s="221" t="str">
        <f t="shared" si="5"/>
        <v>0</v>
      </c>
    </row>
    <row r="359" spans="1:4" x14ac:dyDescent="0.2">
      <c r="A359" s="221" t="s">
        <v>2989</v>
      </c>
      <c r="B359" s="222">
        <v>25657</v>
      </c>
      <c r="C359" s="228">
        <v>300</v>
      </c>
      <c r="D359" s="221">
        <f t="shared" si="5"/>
        <v>85.523333333333326</v>
      </c>
    </row>
    <row r="360" spans="1:4" hidden="1" x14ac:dyDescent="0.2">
      <c r="A360" s="221" t="s">
        <v>2988</v>
      </c>
      <c r="B360" s="222">
        <v>25622</v>
      </c>
      <c r="C360" s="221" t="s">
        <v>538</v>
      </c>
      <c r="D360" s="221" t="str">
        <f t="shared" si="5"/>
        <v>0</v>
      </c>
    </row>
    <row r="361" spans="1:4" hidden="1" x14ac:dyDescent="0.2">
      <c r="A361" s="221" t="s">
        <v>2987</v>
      </c>
      <c r="B361" s="222">
        <v>25605</v>
      </c>
      <c r="C361" s="221" t="s">
        <v>538</v>
      </c>
      <c r="D361" s="221" t="str">
        <f t="shared" si="5"/>
        <v>0</v>
      </c>
    </row>
    <row r="362" spans="1:4" x14ac:dyDescent="0.2">
      <c r="A362" s="221" t="s">
        <v>2986</v>
      </c>
      <c r="B362" s="222">
        <v>25568</v>
      </c>
      <c r="C362" s="228">
        <v>599</v>
      </c>
      <c r="D362" s="221">
        <f t="shared" si="5"/>
        <v>42.684474123539232</v>
      </c>
    </row>
    <row r="363" spans="1:4" hidden="1" x14ac:dyDescent="0.2">
      <c r="A363" s="221" t="s">
        <v>1715</v>
      </c>
      <c r="B363" s="222">
        <v>25555</v>
      </c>
      <c r="C363" s="221" t="s">
        <v>538</v>
      </c>
      <c r="D363" s="221" t="str">
        <f t="shared" si="5"/>
        <v>0</v>
      </c>
    </row>
    <row r="364" spans="1:4" x14ac:dyDescent="0.2">
      <c r="A364" s="221" t="s">
        <v>2985</v>
      </c>
      <c r="B364" s="222">
        <v>25490</v>
      </c>
      <c r="C364" s="228">
        <v>237.5</v>
      </c>
      <c r="D364" s="221">
        <f t="shared" si="5"/>
        <v>107.32631578947368</v>
      </c>
    </row>
    <row r="365" spans="1:4" hidden="1" x14ac:dyDescent="0.2">
      <c r="A365" s="221" t="s">
        <v>2984</v>
      </c>
      <c r="B365" s="222">
        <v>25451</v>
      </c>
      <c r="C365" s="221" t="s">
        <v>538</v>
      </c>
      <c r="D365" s="221" t="str">
        <f t="shared" si="5"/>
        <v>0</v>
      </c>
    </row>
    <row r="366" spans="1:4" hidden="1" x14ac:dyDescent="0.2">
      <c r="A366" s="221" t="s">
        <v>2983</v>
      </c>
      <c r="B366" s="222">
        <v>25417</v>
      </c>
      <c r="C366" s="221" t="s">
        <v>2429</v>
      </c>
      <c r="D366" s="221" t="str">
        <f t="shared" si="5"/>
        <v>0</v>
      </c>
    </row>
    <row r="367" spans="1:4" hidden="1" x14ac:dyDescent="0.2">
      <c r="A367" s="221" t="s">
        <v>2982</v>
      </c>
      <c r="B367" s="222">
        <v>25396</v>
      </c>
      <c r="C367" s="221" t="s">
        <v>538</v>
      </c>
      <c r="D367" s="221" t="str">
        <f t="shared" si="5"/>
        <v>0</v>
      </c>
    </row>
    <row r="368" spans="1:4" hidden="1" x14ac:dyDescent="0.2">
      <c r="A368" s="221" t="s">
        <v>2981</v>
      </c>
      <c r="B368" s="222">
        <v>25386</v>
      </c>
      <c r="C368" s="221" t="s">
        <v>2980</v>
      </c>
      <c r="D368" s="221" t="str">
        <f t="shared" si="5"/>
        <v>0</v>
      </c>
    </row>
    <row r="369" spans="1:4" x14ac:dyDescent="0.2">
      <c r="A369" s="221" t="s">
        <v>2979</v>
      </c>
      <c r="B369" s="222">
        <v>25347</v>
      </c>
      <c r="C369" s="228">
        <v>318.89999999999998</v>
      </c>
      <c r="D369" s="221">
        <f t="shared" si="5"/>
        <v>79.482596425211668</v>
      </c>
    </row>
    <row r="370" spans="1:4" x14ac:dyDescent="0.2">
      <c r="A370" s="221" t="s">
        <v>2978</v>
      </c>
      <c r="B370" s="222">
        <v>25301</v>
      </c>
      <c r="C370" s="228">
        <v>950</v>
      </c>
      <c r="D370" s="221">
        <f t="shared" si="5"/>
        <v>26.632631578947368</v>
      </c>
    </row>
    <row r="371" spans="1:4" x14ac:dyDescent="0.2">
      <c r="A371" s="221" t="s">
        <v>2977</v>
      </c>
      <c r="B371" s="222">
        <v>25268</v>
      </c>
      <c r="C371" s="228">
        <v>164.99</v>
      </c>
      <c r="D371" s="221">
        <f t="shared" si="5"/>
        <v>153.14867567731378</v>
      </c>
    </row>
    <row r="372" spans="1:4" x14ac:dyDescent="0.2">
      <c r="A372" s="221" t="s">
        <v>2976</v>
      </c>
      <c r="B372" s="222">
        <v>25262</v>
      </c>
      <c r="C372" s="228">
        <v>415.99</v>
      </c>
      <c r="D372" s="221">
        <f t="shared" si="5"/>
        <v>60.727421332243566</v>
      </c>
    </row>
    <row r="373" spans="1:4" x14ac:dyDescent="0.2">
      <c r="A373" s="221" t="s">
        <v>2975</v>
      </c>
      <c r="B373" s="222">
        <v>25216</v>
      </c>
      <c r="C373" s="228">
        <v>610.30999999999995</v>
      </c>
      <c r="D373" s="221">
        <f t="shared" si="5"/>
        <v>41.316707902541339</v>
      </c>
    </row>
    <row r="374" spans="1:4" hidden="1" x14ac:dyDescent="0.2">
      <c r="A374" s="221" t="s">
        <v>2974</v>
      </c>
      <c r="B374" s="222">
        <v>25178</v>
      </c>
      <c r="C374" s="221" t="s">
        <v>538</v>
      </c>
      <c r="D374" s="221" t="str">
        <f t="shared" si="5"/>
        <v>0</v>
      </c>
    </row>
    <row r="375" spans="1:4" hidden="1" x14ac:dyDescent="0.2">
      <c r="A375" s="221" t="s">
        <v>2973</v>
      </c>
      <c r="B375" s="222">
        <v>25141</v>
      </c>
      <c r="C375" s="221" t="s">
        <v>2639</v>
      </c>
      <c r="D375" s="221" t="str">
        <f t="shared" si="5"/>
        <v>0</v>
      </c>
    </row>
    <row r="376" spans="1:4" hidden="1" x14ac:dyDescent="0.2">
      <c r="A376" s="221" t="s">
        <v>2972</v>
      </c>
      <c r="B376" s="222">
        <v>25103</v>
      </c>
      <c r="C376" s="221" t="s">
        <v>538</v>
      </c>
      <c r="D376" s="221" t="str">
        <f t="shared" si="5"/>
        <v>0</v>
      </c>
    </row>
    <row r="377" spans="1:4" hidden="1" x14ac:dyDescent="0.2">
      <c r="A377" s="221" t="s">
        <v>2971</v>
      </c>
      <c r="B377" s="222">
        <v>25012</v>
      </c>
      <c r="C377" s="221" t="s">
        <v>2970</v>
      </c>
      <c r="D377" s="221" t="str">
        <f t="shared" si="5"/>
        <v>0</v>
      </c>
    </row>
    <row r="378" spans="1:4" hidden="1" x14ac:dyDescent="0.2">
      <c r="A378" s="221" t="s">
        <v>2969</v>
      </c>
      <c r="B378" s="222">
        <v>25000</v>
      </c>
      <c r="C378" s="221" t="s">
        <v>2968</v>
      </c>
      <c r="D378" s="221" t="str">
        <f t="shared" si="5"/>
        <v>0</v>
      </c>
    </row>
    <row r="379" spans="1:4" hidden="1" x14ac:dyDescent="0.2">
      <c r="A379" s="221" t="s">
        <v>2967</v>
      </c>
      <c r="B379" s="222">
        <v>24992</v>
      </c>
      <c r="C379" s="221" t="s">
        <v>2905</v>
      </c>
      <c r="D379" s="221" t="str">
        <f t="shared" si="5"/>
        <v>0</v>
      </c>
    </row>
    <row r="380" spans="1:4" x14ac:dyDescent="0.2">
      <c r="A380" s="221" t="s">
        <v>2966</v>
      </c>
      <c r="B380" s="222">
        <v>24980</v>
      </c>
      <c r="C380" s="228">
        <v>228.26</v>
      </c>
      <c r="D380" s="221">
        <f t="shared" si="5"/>
        <v>109.43660737755192</v>
      </c>
    </row>
    <row r="381" spans="1:4" hidden="1" x14ac:dyDescent="0.2">
      <c r="A381" s="221" t="s">
        <v>2965</v>
      </c>
      <c r="B381" s="222">
        <v>24925</v>
      </c>
      <c r="C381" s="221" t="s">
        <v>2964</v>
      </c>
      <c r="D381" s="221" t="str">
        <f t="shared" si="5"/>
        <v>0</v>
      </c>
    </row>
    <row r="382" spans="1:4" hidden="1" x14ac:dyDescent="0.2">
      <c r="A382" s="221" t="s">
        <v>2963</v>
      </c>
      <c r="B382" s="222">
        <v>24869</v>
      </c>
      <c r="C382" s="221" t="s">
        <v>538</v>
      </c>
      <c r="D382" s="221" t="str">
        <f t="shared" si="5"/>
        <v>0</v>
      </c>
    </row>
    <row r="383" spans="1:4" hidden="1" x14ac:dyDescent="0.2">
      <c r="A383" s="221" t="s">
        <v>2962</v>
      </c>
      <c r="B383" s="222">
        <v>24836</v>
      </c>
      <c r="C383" s="221" t="s">
        <v>2961</v>
      </c>
      <c r="D383" s="221" t="str">
        <f t="shared" si="5"/>
        <v>0</v>
      </c>
    </row>
    <row r="384" spans="1:4" hidden="1" x14ac:dyDescent="0.2">
      <c r="A384" s="221" t="s">
        <v>2960</v>
      </c>
      <c r="B384" s="222">
        <v>24829</v>
      </c>
      <c r="C384" s="221" t="s">
        <v>2959</v>
      </c>
      <c r="D384" s="221" t="str">
        <f t="shared" si="5"/>
        <v>0</v>
      </c>
    </row>
    <row r="385" spans="1:4" hidden="1" x14ac:dyDescent="0.2">
      <c r="A385" s="221" t="s">
        <v>2958</v>
      </c>
      <c r="B385" s="222">
        <v>24786</v>
      </c>
      <c r="C385" s="221" t="s">
        <v>538</v>
      </c>
      <c r="D385" s="221" t="str">
        <f t="shared" si="5"/>
        <v>0</v>
      </c>
    </row>
    <row r="386" spans="1:4" x14ac:dyDescent="0.2">
      <c r="A386" s="221" t="s">
        <v>2957</v>
      </c>
      <c r="B386" s="222">
        <v>24742</v>
      </c>
      <c r="C386" s="228">
        <v>792.14</v>
      </c>
      <c r="D386" s="221">
        <f t="shared" ref="D386:D449" si="6">+IFERROR(B386/C386, "0")</f>
        <v>31.234377761506806</v>
      </c>
    </row>
    <row r="387" spans="1:4" hidden="1" x14ac:dyDescent="0.2">
      <c r="A387" s="221" t="s">
        <v>2956</v>
      </c>
      <c r="B387" s="222">
        <v>24732</v>
      </c>
      <c r="C387" s="221" t="s">
        <v>538</v>
      </c>
      <c r="D387" s="221" t="str">
        <f t="shared" si="6"/>
        <v>0</v>
      </c>
    </row>
    <row r="388" spans="1:4" x14ac:dyDescent="0.2">
      <c r="A388" s="221" t="s">
        <v>2955</v>
      </c>
      <c r="B388" s="222">
        <v>24680</v>
      </c>
      <c r="C388" s="228">
        <v>341</v>
      </c>
      <c r="D388" s="221">
        <f t="shared" si="6"/>
        <v>72.375366568914956</v>
      </c>
    </row>
    <row r="389" spans="1:4" x14ac:dyDescent="0.2">
      <c r="A389" s="221" t="s">
        <v>2954</v>
      </c>
      <c r="B389" s="222">
        <v>24675</v>
      </c>
      <c r="C389" s="228">
        <v>276.10000000000002</v>
      </c>
      <c r="D389" s="221">
        <f t="shared" si="6"/>
        <v>89.369793553060475</v>
      </c>
    </row>
    <row r="390" spans="1:4" x14ac:dyDescent="0.2">
      <c r="A390" s="221" t="s">
        <v>2953</v>
      </c>
      <c r="B390" s="222">
        <v>24653</v>
      </c>
      <c r="C390" s="228">
        <v>1957.18</v>
      </c>
      <c r="D390" s="221">
        <f t="shared" si="6"/>
        <v>12.596184305991272</v>
      </c>
    </row>
    <row r="391" spans="1:4" x14ac:dyDescent="0.2">
      <c r="A391" s="221" t="s">
        <v>2952</v>
      </c>
      <c r="B391" s="222">
        <v>24632</v>
      </c>
      <c r="C391" s="228">
        <v>167.86</v>
      </c>
      <c r="D391" s="221">
        <f t="shared" si="6"/>
        <v>146.74133206243297</v>
      </c>
    </row>
    <row r="392" spans="1:4" hidden="1" x14ac:dyDescent="0.2">
      <c r="A392" s="221" t="s">
        <v>2951</v>
      </c>
      <c r="B392" s="222">
        <v>24599</v>
      </c>
      <c r="C392" s="221" t="s">
        <v>2431</v>
      </c>
      <c r="D392" s="221" t="str">
        <f t="shared" si="6"/>
        <v>0</v>
      </c>
    </row>
    <row r="393" spans="1:4" x14ac:dyDescent="0.2">
      <c r="A393" s="221" t="s">
        <v>2950</v>
      </c>
      <c r="B393" s="222">
        <v>24540</v>
      </c>
      <c r="C393" s="228">
        <v>508.99</v>
      </c>
      <c r="D393" s="221">
        <f t="shared" si="6"/>
        <v>48.213127959291931</v>
      </c>
    </row>
    <row r="394" spans="1:4" hidden="1" x14ac:dyDescent="0.2">
      <c r="A394" s="221" t="s">
        <v>2949</v>
      </c>
      <c r="B394" s="222">
        <v>24465</v>
      </c>
      <c r="C394" s="221" t="s">
        <v>538</v>
      </c>
      <c r="D394" s="221" t="str">
        <f t="shared" si="6"/>
        <v>0</v>
      </c>
    </row>
    <row r="395" spans="1:4" hidden="1" x14ac:dyDescent="0.2">
      <c r="A395" s="221" t="s">
        <v>2948</v>
      </c>
      <c r="B395" s="222">
        <v>24321</v>
      </c>
      <c r="C395" s="221" t="s">
        <v>2947</v>
      </c>
      <c r="D395" s="221" t="str">
        <f t="shared" si="6"/>
        <v>0</v>
      </c>
    </row>
    <row r="396" spans="1:4" hidden="1" x14ac:dyDescent="0.2">
      <c r="A396" s="221" t="s">
        <v>2946</v>
      </c>
      <c r="B396" s="222">
        <v>24298</v>
      </c>
      <c r="C396" s="221" t="s">
        <v>538</v>
      </c>
      <c r="D396" s="221" t="str">
        <f t="shared" si="6"/>
        <v>0</v>
      </c>
    </row>
    <row r="397" spans="1:4" hidden="1" x14ac:dyDescent="0.2">
      <c r="A397" s="221" t="s">
        <v>2945</v>
      </c>
      <c r="B397" s="222">
        <v>24276</v>
      </c>
      <c r="C397" s="221" t="s">
        <v>538</v>
      </c>
      <c r="D397" s="221" t="str">
        <f t="shared" si="6"/>
        <v>0</v>
      </c>
    </row>
    <row r="398" spans="1:4" hidden="1" x14ac:dyDescent="0.2">
      <c r="A398" s="221" t="s">
        <v>2944</v>
      </c>
      <c r="B398" s="222">
        <v>24236</v>
      </c>
      <c r="C398" s="221" t="s">
        <v>538</v>
      </c>
      <c r="D398" s="221" t="str">
        <f t="shared" si="6"/>
        <v>0</v>
      </c>
    </row>
    <row r="399" spans="1:4" hidden="1" x14ac:dyDescent="0.2">
      <c r="A399" s="221" t="s">
        <v>2943</v>
      </c>
      <c r="B399" s="222">
        <v>24219</v>
      </c>
      <c r="C399" s="221" t="s">
        <v>2942</v>
      </c>
      <c r="D399" s="221" t="str">
        <f t="shared" si="6"/>
        <v>0</v>
      </c>
    </row>
    <row r="400" spans="1:4" hidden="1" x14ac:dyDescent="0.2">
      <c r="A400" s="221" t="s">
        <v>2941</v>
      </c>
      <c r="B400" s="222">
        <v>24187</v>
      </c>
      <c r="C400" s="221" t="s">
        <v>538</v>
      </c>
      <c r="D400" s="221" t="str">
        <f t="shared" si="6"/>
        <v>0</v>
      </c>
    </row>
    <row r="401" spans="1:4" x14ac:dyDescent="0.2">
      <c r="A401" s="221" t="s">
        <v>2940</v>
      </c>
      <c r="B401" s="222">
        <v>24154</v>
      </c>
      <c r="C401" s="228">
        <v>1019.05</v>
      </c>
      <c r="D401" s="221">
        <f t="shared" si="6"/>
        <v>23.702467984887885</v>
      </c>
    </row>
    <row r="402" spans="1:4" hidden="1" x14ac:dyDescent="0.2">
      <c r="A402" s="221" t="s">
        <v>2939</v>
      </c>
      <c r="B402" s="222">
        <v>24132</v>
      </c>
      <c r="C402" s="221" t="s">
        <v>538</v>
      </c>
      <c r="D402" s="221" t="str">
        <f t="shared" si="6"/>
        <v>0</v>
      </c>
    </row>
    <row r="403" spans="1:4" hidden="1" x14ac:dyDescent="0.2">
      <c r="A403" s="221" t="s">
        <v>2938</v>
      </c>
      <c r="B403" s="222">
        <v>24131</v>
      </c>
      <c r="C403" s="221" t="s">
        <v>2937</v>
      </c>
      <c r="D403" s="221" t="str">
        <f t="shared" si="6"/>
        <v>0</v>
      </c>
    </row>
    <row r="404" spans="1:4" hidden="1" x14ac:dyDescent="0.2">
      <c r="A404" s="221" t="s">
        <v>2936</v>
      </c>
      <c r="B404" s="222">
        <v>24100</v>
      </c>
      <c r="C404" s="221" t="s">
        <v>538</v>
      </c>
      <c r="D404" s="221" t="str">
        <f t="shared" si="6"/>
        <v>0</v>
      </c>
    </row>
    <row r="405" spans="1:4" x14ac:dyDescent="0.2">
      <c r="A405" s="221" t="s">
        <v>2935</v>
      </c>
      <c r="B405" s="222">
        <v>24037</v>
      </c>
      <c r="C405" s="228">
        <v>262.99</v>
      </c>
      <c r="D405" s="221">
        <f t="shared" si="6"/>
        <v>91.398912506178945</v>
      </c>
    </row>
    <row r="406" spans="1:4" x14ac:dyDescent="0.2">
      <c r="A406" s="221" t="s">
        <v>2934</v>
      </c>
      <c r="B406" s="222">
        <v>23902</v>
      </c>
      <c r="C406" s="228">
        <v>573.99</v>
      </c>
      <c r="D406" s="221">
        <f t="shared" si="6"/>
        <v>41.641840450182059</v>
      </c>
    </row>
    <row r="407" spans="1:4" hidden="1" x14ac:dyDescent="0.2">
      <c r="A407" s="221" t="s">
        <v>2933</v>
      </c>
      <c r="B407" s="222">
        <v>23816</v>
      </c>
      <c r="C407" s="221" t="s">
        <v>538</v>
      </c>
      <c r="D407" s="221" t="str">
        <f t="shared" si="6"/>
        <v>0</v>
      </c>
    </row>
    <row r="408" spans="1:4" hidden="1" x14ac:dyDescent="0.2">
      <c r="A408" s="221" t="s">
        <v>2932</v>
      </c>
      <c r="B408" s="222">
        <v>23781</v>
      </c>
      <c r="C408" s="221" t="s">
        <v>2931</v>
      </c>
      <c r="D408" s="221" t="str">
        <f t="shared" si="6"/>
        <v>0</v>
      </c>
    </row>
    <row r="409" spans="1:4" hidden="1" x14ac:dyDescent="0.2">
      <c r="A409" s="221" t="s">
        <v>2930</v>
      </c>
      <c r="B409" s="222">
        <v>23767</v>
      </c>
      <c r="C409" s="221" t="s">
        <v>538</v>
      </c>
      <c r="D409" s="221" t="str">
        <f t="shared" si="6"/>
        <v>0</v>
      </c>
    </row>
    <row r="410" spans="1:4" hidden="1" x14ac:dyDescent="0.2">
      <c r="A410" s="221" t="s">
        <v>2929</v>
      </c>
      <c r="B410" s="222">
        <v>23702</v>
      </c>
      <c r="C410" s="221" t="s">
        <v>2734</v>
      </c>
      <c r="D410" s="221" t="str">
        <f t="shared" si="6"/>
        <v>0</v>
      </c>
    </row>
    <row r="411" spans="1:4" hidden="1" x14ac:dyDescent="0.2">
      <c r="A411" s="221" t="s">
        <v>2928</v>
      </c>
      <c r="B411" s="222">
        <v>23700</v>
      </c>
      <c r="C411" s="221" t="s">
        <v>2630</v>
      </c>
      <c r="D411" s="221" t="str">
        <f t="shared" si="6"/>
        <v>0</v>
      </c>
    </row>
    <row r="412" spans="1:4" x14ac:dyDescent="0.2">
      <c r="A412" s="221" t="s">
        <v>2927</v>
      </c>
      <c r="B412" s="222">
        <v>23629</v>
      </c>
      <c r="C412" s="228">
        <v>206.5</v>
      </c>
      <c r="D412" s="221">
        <f t="shared" si="6"/>
        <v>114.42615012106538</v>
      </c>
    </row>
    <row r="413" spans="1:4" hidden="1" x14ac:dyDescent="0.2">
      <c r="A413" s="221" t="s">
        <v>2926</v>
      </c>
      <c r="B413" s="222">
        <v>23617</v>
      </c>
      <c r="C413" s="221" t="s">
        <v>2925</v>
      </c>
      <c r="D413" s="221" t="str">
        <f t="shared" si="6"/>
        <v>0</v>
      </c>
    </row>
    <row r="414" spans="1:4" x14ac:dyDescent="0.2">
      <c r="A414" s="221" t="s">
        <v>2924</v>
      </c>
      <c r="B414" s="222">
        <v>23616</v>
      </c>
      <c r="C414" s="228">
        <v>226.07</v>
      </c>
      <c r="D414" s="221">
        <f t="shared" si="6"/>
        <v>104.46321935683638</v>
      </c>
    </row>
    <row r="415" spans="1:4" hidden="1" x14ac:dyDescent="0.2">
      <c r="A415" s="221" t="s">
        <v>2923</v>
      </c>
      <c r="B415" s="222">
        <v>23584</v>
      </c>
      <c r="C415" s="221" t="s">
        <v>538</v>
      </c>
      <c r="D415" s="221" t="str">
        <f t="shared" si="6"/>
        <v>0</v>
      </c>
    </row>
    <row r="416" spans="1:4" x14ac:dyDescent="0.2">
      <c r="A416" s="221" t="s">
        <v>2922</v>
      </c>
      <c r="B416" s="222">
        <v>23566</v>
      </c>
      <c r="C416" s="228">
        <v>649</v>
      </c>
      <c r="D416" s="221">
        <f t="shared" si="6"/>
        <v>36.311248073959938</v>
      </c>
    </row>
    <row r="417" spans="1:4" hidden="1" x14ac:dyDescent="0.2">
      <c r="A417" s="221" t="s">
        <v>2921</v>
      </c>
      <c r="B417" s="222">
        <v>23561</v>
      </c>
      <c r="C417" s="221" t="s">
        <v>538</v>
      </c>
      <c r="D417" s="221" t="str">
        <f t="shared" si="6"/>
        <v>0</v>
      </c>
    </row>
    <row r="418" spans="1:4" hidden="1" x14ac:dyDescent="0.2">
      <c r="A418" s="221" t="s">
        <v>2920</v>
      </c>
      <c r="B418" s="222">
        <v>23554</v>
      </c>
      <c r="C418" s="221" t="s">
        <v>2919</v>
      </c>
      <c r="D418" s="221" t="str">
        <f t="shared" si="6"/>
        <v>0</v>
      </c>
    </row>
    <row r="419" spans="1:4" hidden="1" x14ac:dyDescent="0.2">
      <c r="A419" s="221" t="s">
        <v>2918</v>
      </c>
      <c r="B419" s="222">
        <v>23507</v>
      </c>
      <c r="C419" s="221" t="s">
        <v>2913</v>
      </c>
      <c r="D419" s="221" t="str">
        <f t="shared" si="6"/>
        <v>0</v>
      </c>
    </row>
    <row r="420" spans="1:4" hidden="1" x14ac:dyDescent="0.2">
      <c r="A420" s="221" t="s">
        <v>2917</v>
      </c>
      <c r="B420" s="222">
        <v>23453</v>
      </c>
      <c r="C420" s="221" t="s">
        <v>2916</v>
      </c>
      <c r="D420" s="221" t="str">
        <f t="shared" si="6"/>
        <v>0</v>
      </c>
    </row>
    <row r="421" spans="1:4" x14ac:dyDescent="0.2">
      <c r="A421" s="221" t="s">
        <v>2915</v>
      </c>
      <c r="B421" s="222">
        <v>23449</v>
      </c>
      <c r="C421" s="228">
        <v>468.99</v>
      </c>
      <c r="D421" s="221">
        <f t="shared" si="6"/>
        <v>49.998933879187192</v>
      </c>
    </row>
    <row r="422" spans="1:4" hidden="1" x14ac:dyDescent="0.2">
      <c r="A422" s="221" t="s">
        <v>2914</v>
      </c>
      <c r="B422" s="222">
        <v>23439</v>
      </c>
      <c r="C422" s="221" t="s">
        <v>2913</v>
      </c>
      <c r="D422" s="221" t="str">
        <f t="shared" si="6"/>
        <v>0</v>
      </c>
    </row>
    <row r="423" spans="1:4" hidden="1" x14ac:dyDescent="0.2">
      <c r="A423" s="221" t="s">
        <v>2912</v>
      </c>
      <c r="B423" s="222">
        <v>23398</v>
      </c>
      <c r="C423" s="221" t="s">
        <v>2573</v>
      </c>
      <c r="D423" s="221" t="str">
        <f t="shared" si="6"/>
        <v>0</v>
      </c>
    </row>
    <row r="424" spans="1:4" hidden="1" x14ac:dyDescent="0.2">
      <c r="A424" s="221" t="s">
        <v>2911</v>
      </c>
      <c r="B424" s="222">
        <v>23330</v>
      </c>
      <c r="C424" s="221" t="s">
        <v>538</v>
      </c>
      <c r="D424" s="221" t="str">
        <f t="shared" si="6"/>
        <v>0</v>
      </c>
    </row>
    <row r="425" spans="1:4" x14ac:dyDescent="0.2">
      <c r="A425" s="221" t="s">
        <v>2910</v>
      </c>
      <c r="B425" s="222">
        <v>23296</v>
      </c>
      <c r="C425" s="228">
        <v>1483.95</v>
      </c>
      <c r="D425" s="221">
        <f t="shared" si="6"/>
        <v>15.698642137538327</v>
      </c>
    </row>
    <row r="426" spans="1:4" x14ac:dyDescent="0.2">
      <c r="A426" s="221" t="s">
        <v>2909</v>
      </c>
      <c r="B426" s="222">
        <v>23181</v>
      </c>
      <c r="C426" s="228">
        <v>164.87</v>
      </c>
      <c r="D426" s="221">
        <f t="shared" si="6"/>
        <v>140.60168617698793</v>
      </c>
    </row>
    <row r="427" spans="1:4" hidden="1" x14ac:dyDescent="0.2">
      <c r="A427" s="221" t="s">
        <v>2908</v>
      </c>
      <c r="B427" s="222">
        <v>23179</v>
      </c>
      <c r="C427" s="221" t="s">
        <v>2907</v>
      </c>
      <c r="D427" s="221" t="str">
        <f t="shared" si="6"/>
        <v>0</v>
      </c>
    </row>
    <row r="428" spans="1:4" hidden="1" x14ac:dyDescent="0.2">
      <c r="A428" s="221" t="s">
        <v>2906</v>
      </c>
      <c r="B428" s="222">
        <v>23129</v>
      </c>
      <c r="C428" s="221" t="s">
        <v>2905</v>
      </c>
      <c r="D428" s="221" t="str">
        <f t="shared" si="6"/>
        <v>0</v>
      </c>
    </row>
    <row r="429" spans="1:4" x14ac:dyDescent="0.2">
      <c r="A429" s="221" t="s">
        <v>2904</v>
      </c>
      <c r="B429" s="222">
        <v>23128</v>
      </c>
      <c r="C429" s="228">
        <v>209.99</v>
      </c>
      <c r="D429" s="221">
        <f t="shared" si="6"/>
        <v>110.13857802752511</v>
      </c>
    </row>
    <row r="430" spans="1:4" hidden="1" x14ac:dyDescent="0.2">
      <c r="A430" s="221" t="s">
        <v>2903</v>
      </c>
      <c r="B430" s="222">
        <v>23074</v>
      </c>
      <c r="C430" s="221" t="s">
        <v>2655</v>
      </c>
      <c r="D430" s="221" t="str">
        <f t="shared" si="6"/>
        <v>0</v>
      </c>
    </row>
    <row r="431" spans="1:4" hidden="1" x14ac:dyDescent="0.2">
      <c r="A431" s="221" t="s">
        <v>2902</v>
      </c>
      <c r="B431" s="222">
        <v>23058</v>
      </c>
      <c r="C431" s="221" t="s">
        <v>538</v>
      </c>
      <c r="D431" s="221" t="str">
        <f t="shared" si="6"/>
        <v>0</v>
      </c>
    </row>
    <row r="432" spans="1:4" x14ac:dyDescent="0.2">
      <c r="A432" s="221" t="s">
        <v>2901</v>
      </c>
      <c r="B432" s="222">
        <v>23016</v>
      </c>
      <c r="C432" s="228">
        <v>237.5</v>
      </c>
      <c r="D432" s="221">
        <f t="shared" si="6"/>
        <v>96.909473684210525</v>
      </c>
    </row>
    <row r="433" spans="1:4" x14ac:dyDescent="0.2">
      <c r="A433" s="221" t="s">
        <v>2900</v>
      </c>
      <c r="B433" s="222">
        <v>22984</v>
      </c>
      <c r="C433" s="228">
        <v>319.99</v>
      </c>
      <c r="D433" s="221">
        <f t="shared" si="6"/>
        <v>71.827244601393787</v>
      </c>
    </row>
    <row r="434" spans="1:4" hidden="1" x14ac:dyDescent="0.2">
      <c r="A434" s="221" t="s">
        <v>2899</v>
      </c>
      <c r="B434" s="222">
        <v>22977</v>
      </c>
      <c r="C434" s="221" t="s">
        <v>538</v>
      </c>
      <c r="D434" s="221" t="str">
        <f t="shared" si="6"/>
        <v>0</v>
      </c>
    </row>
    <row r="435" spans="1:4" hidden="1" x14ac:dyDescent="0.2">
      <c r="A435" s="221" t="s">
        <v>2898</v>
      </c>
      <c r="B435" s="222">
        <v>22975</v>
      </c>
      <c r="C435" s="221" t="s">
        <v>538</v>
      </c>
      <c r="D435" s="221" t="str">
        <f t="shared" si="6"/>
        <v>0</v>
      </c>
    </row>
    <row r="436" spans="1:4" hidden="1" x14ac:dyDescent="0.2">
      <c r="A436" s="221" t="s">
        <v>2897</v>
      </c>
      <c r="B436" s="222">
        <v>22972</v>
      </c>
      <c r="C436" s="221" t="s">
        <v>538</v>
      </c>
      <c r="D436" s="221" t="str">
        <f t="shared" si="6"/>
        <v>0</v>
      </c>
    </row>
    <row r="437" spans="1:4" x14ac:dyDescent="0.2">
      <c r="A437" s="221" t="s">
        <v>2896</v>
      </c>
      <c r="B437" s="222">
        <v>22956</v>
      </c>
      <c r="C437" s="228">
        <v>419.99</v>
      </c>
      <c r="D437" s="221">
        <f t="shared" si="6"/>
        <v>54.658444248672588</v>
      </c>
    </row>
    <row r="438" spans="1:4" hidden="1" x14ac:dyDescent="0.2">
      <c r="A438" s="221" t="s">
        <v>2895</v>
      </c>
      <c r="B438" s="222">
        <v>22930</v>
      </c>
      <c r="C438" s="221" t="s">
        <v>2894</v>
      </c>
      <c r="D438" s="221" t="str">
        <f t="shared" si="6"/>
        <v>0</v>
      </c>
    </row>
    <row r="439" spans="1:4" hidden="1" x14ac:dyDescent="0.2">
      <c r="A439" s="221" t="s">
        <v>2893</v>
      </c>
      <c r="B439" s="222">
        <v>22922</v>
      </c>
      <c r="C439" s="221" t="s">
        <v>538</v>
      </c>
      <c r="D439" s="221" t="str">
        <f t="shared" si="6"/>
        <v>0</v>
      </c>
    </row>
    <row r="440" spans="1:4" hidden="1" x14ac:dyDescent="0.2">
      <c r="A440" s="221" t="s">
        <v>2892</v>
      </c>
      <c r="B440" s="222">
        <v>22901</v>
      </c>
      <c r="C440" s="221" t="s">
        <v>2630</v>
      </c>
      <c r="D440" s="221" t="str">
        <f t="shared" si="6"/>
        <v>0</v>
      </c>
    </row>
    <row r="441" spans="1:4" hidden="1" x14ac:dyDescent="0.2">
      <c r="A441" s="221" t="s">
        <v>2891</v>
      </c>
      <c r="B441" s="222">
        <v>22894</v>
      </c>
      <c r="C441" s="221" t="s">
        <v>2211</v>
      </c>
      <c r="D441" s="221" t="str">
        <f t="shared" si="6"/>
        <v>0</v>
      </c>
    </row>
    <row r="442" spans="1:4" hidden="1" x14ac:dyDescent="0.2">
      <c r="A442" s="221" t="s">
        <v>2890</v>
      </c>
      <c r="B442" s="222">
        <v>22851</v>
      </c>
      <c r="C442" s="221" t="s">
        <v>538</v>
      </c>
      <c r="D442" s="221" t="str">
        <f t="shared" si="6"/>
        <v>0</v>
      </c>
    </row>
    <row r="443" spans="1:4" hidden="1" x14ac:dyDescent="0.2">
      <c r="A443" s="221" t="s">
        <v>2889</v>
      </c>
      <c r="B443" s="222">
        <v>22838</v>
      </c>
      <c r="C443" s="221" t="s">
        <v>538</v>
      </c>
      <c r="D443" s="221" t="str">
        <f t="shared" si="6"/>
        <v>0</v>
      </c>
    </row>
    <row r="444" spans="1:4" x14ac:dyDescent="0.2">
      <c r="A444" s="221" t="s">
        <v>2888</v>
      </c>
      <c r="B444" s="222">
        <v>22797</v>
      </c>
      <c r="C444" s="228">
        <v>419.56</v>
      </c>
      <c r="D444" s="221">
        <f t="shared" si="6"/>
        <v>54.335494327390599</v>
      </c>
    </row>
    <row r="445" spans="1:4" x14ac:dyDescent="0.2">
      <c r="A445" s="221" t="s">
        <v>2887</v>
      </c>
      <c r="B445" s="222">
        <v>22765</v>
      </c>
      <c r="C445" s="228">
        <v>425.81</v>
      </c>
      <c r="D445" s="221">
        <f t="shared" si="6"/>
        <v>53.462812052323805</v>
      </c>
    </row>
    <row r="446" spans="1:4" hidden="1" x14ac:dyDescent="0.2">
      <c r="A446" s="221" t="s">
        <v>2886</v>
      </c>
      <c r="B446" s="222">
        <v>22742</v>
      </c>
      <c r="C446" s="221" t="s">
        <v>2281</v>
      </c>
      <c r="D446" s="221" t="str">
        <f t="shared" si="6"/>
        <v>0</v>
      </c>
    </row>
    <row r="447" spans="1:4" hidden="1" x14ac:dyDescent="0.2">
      <c r="A447" s="221" t="s">
        <v>2885</v>
      </c>
      <c r="B447" s="222">
        <v>22742</v>
      </c>
      <c r="C447" s="221" t="s">
        <v>2429</v>
      </c>
      <c r="D447" s="221" t="str">
        <f t="shared" si="6"/>
        <v>0</v>
      </c>
    </row>
    <row r="448" spans="1:4" x14ac:dyDescent="0.2">
      <c r="A448" s="221" t="s">
        <v>2884</v>
      </c>
      <c r="B448" s="222">
        <v>22706</v>
      </c>
      <c r="C448" s="228">
        <v>315.19</v>
      </c>
      <c r="D448" s="221">
        <f t="shared" si="6"/>
        <v>72.039087534502997</v>
      </c>
    </row>
    <row r="449" spans="1:4" hidden="1" x14ac:dyDescent="0.2">
      <c r="A449" s="221" t="s">
        <v>2883</v>
      </c>
      <c r="B449" s="222">
        <v>22674</v>
      </c>
      <c r="C449" s="221" t="s">
        <v>538</v>
      </c>
      <c r="D449" s="221" t="str">
        <f t="shared" si="6"/>
        <v>0</v>
      </c>
    </row>
    <row r="450" spans="1:4" hidden="1" x14ac:dyDescent="0.2">
      <c r="A450" s="221" t="s">
        <v>2882</v>
      </c>
      <c r="B450" s="222">
        <v>22632</v>
      </c>
      <c r="C450" s="221" t="s">
        <v>538</v>
      </c>
      <c r="D450" s="221" t="str">
        <f t="shared" ref="D450:D513" si="7">+IFERROR(B450/C450, "0")</f>
        <v>0</v>
      </c>
    </row>
    <row r="451" spans="1:4" hidden="1" x14ac:dyDescent="0.2">
      <c r="A451" s="221" t="s">
        <v>2881</v>
      </c>
      <c r="B451" s="222">
        <v>22617</v>
      </c>
      <c r="C451" s="221" t="s">
        <v>2880</v>
      </c>
      <c r="D451" s="221" t="str">
        <f t="shared" si="7"/>
        <v>0</v>
      </c>
    </row>
    <row r="452" spans="1:4" x14ac:dyDescent="0.2">
      <c r="A452" s="221" t="s">
        <v>2879</v>
      </c>
      <c r="B452" s="222">
        <v>22585</v>
      </c>
      <c r="C452" s="228">
        <v>418.99</v>
      </c>
      <c r="D452" s="221">
        <f t="shared" si="7"/>
        <v>53.903434449509533</v>
      </c>
    </row>
    <row r="453" spans="1:4" x14ac:dyDescent="0.2">
      <c r="A453" s="221" t="s">
        <v>2878</v>
      </c>
      <c r="B453" s="222">
        <v>22584</v>
      </c>
      <c r="C453" s="228">
        <v>146.97</v>
      </c>
      <c r="D453" s="221">
        <f t="shared" si="7"/>
        <v>153.66401306389059</v>
      </c>
    </row>
    <row r="454" spans="1:4" hidden="1" x14ac:dyDescent="0.2">
      <c r="A454" s="221" t="s">
        <v>2877</v>
      </c>
      <c r="B454" s="222">
        <v>22560</v>
      </c>
      <c r="C454" s="221" t="s">
        <v>538</v>
      </c>
      <c r="D454" s="221" t="str">
        <f t="shared" si="7"/>
        <v>0</v>
      </c>
    </row>
    <row r="455" spans="1:4" x14ac:dyDescent="0.2">
      <c r="A455" s="221" t="s">
        <v>2876</v>
      </c>
      <c r="B455" s="222">
        <v>22483</v>
      </c>
      <c r="C455" s="228">
        <v>604.97</v>
      </c>
      <c r="D455" s="221">
        <f t="shared" si="7"/>
        <v>37.163826305436629</v>
      </c>
    </row>
    <row r="456" spans="1:4" x14ac:dyDescent="0.2">
      <c r="A456" s="221" t="s">
        <v>2875</v>
      </c>
      <c r="B456" s="222">
        <v>22474</v>
      </c>
      <c r="C456" s="228">
        <v>265.99</v>
      </c>
      <c r="D456" s="221">
        <f t="shared" si="7"/>
        <v>84.491898191661335</v>
      </c>
    </row>
    <row r="457" spans="1:4" x14ac:dyDescent="0.2">
      <c r="A457" s="221" t="s">
        <v>2874</v>
      </c>
      <c r="B457" s="222">
        <v>22463</v>
      </c>
      <c r="C457" s="228">
        <v>588</v>
      </c>
      <c r="D457" s="221">
        <f t="shared" si="7"/>
        <v>38.202380952380949</v>
      </c>
    </row>
    <row r="458" spans="1:4" hidden="1" x14ac:dyDescent="0.2">
      <c r="A458" s="221" t="s">
        <v>2873</v>
      </c>
      <c r="B458" s="222">
        <v>22427</v>
      </c>
      <c r="C458" s="221" t="s">
        <v>2872</v>
      </c>
      <c r="D458" s="221" t="str">
        <f t="shared" si="7"/>
        <v>0</v>
      </c>
    </row>
    <row r="459" spans="1:4" hidden="1" x14ac:dyDescent="0.2">
      <c r="A459" s="221" t="s">
        <v>2871</v>
      </c>
      <c r="B459" s="222">
        <v>22417</v>
      </c>
      <c r="C459" s="221" t="s">
        <v>538</v>
      </c>
      <c r="D459" s="221" t="str">
        <f t="shared" si="7"/>
        <v>0</v>
      </c>
    </row>
    <row r="460" spans="1:4" hidden="1" x14ac:dyDescent="0.2">
      <c r="A460" s="221" t="s">
        <v>2870</v>
      </c>
      <c r="B460" s="222">
        <v>22317</v>
      </c>
      <c r="C460" s="221" t="s">
        <v>2869</v>
      </c>
      <c r="D460" s="221" t="str">
        <f t="shared" si="7"/>
        <v>0</v>
      </c>
    </row>
    <row r="461" spans="1:4" hidden="1" x14ac:dyDescent="0.2">
      <c r="A461" s="221" t="s">
        <v>2868</v>
      </c>
      <c r="B461" s="222">
        <v>22308</v>
      </c>
      <c r="C461" s="221" t="s">
        <v>538</v>
      </c>
      <c r="D461" s="221" t="str">
        <f t="shared" si="7"/>
        <v>0</v>
      </c>
    </row>
    <row r="462" spans="1:4" hidden="1" x14ac:dyDescent="0.2">
      <c r="A462" s="221" t="s">
        <v>2867</v>
      </c>
      <c r="B462" s="222">
        <v>22302</v>
      </c>
      <c r="C462" s="221" t="s">
        <v>2866</v>
      </c>
      <c r="D462" s="221" t="str">
        <f t="shared" si="7"/>
        <v>0</v>
      </c>
    </row>
    <row r="463" spans="1:4" hidden="1" x14ac:dyDescent="0.2">
      <c r="A463" s="221" t="s">
        <v>2865</v>
      </c>
      <c r="B463" s="222">
        <v>22237</v>
      </c>
      <c r="C463" s="221" t="s">
        <v>538</v>
      </c>
      <c r="D463" s="221" t="str">
        <f t="shared" si="7"/>
        <v>0</v>
      </c>
    </row>
    <row r="464" spans="1:4" hidden="1" x14ac:dyDescent="0.2">
      <c r="A464" s="221" t="s">
        <v>2864</v>
      </c>
      <c r="B464" s="222">
        <v>22228</v>
      </c>
      <c r="C464" s="221" t="s">
        <v>538</v>
      </c>
      <c r="D464" s="221" t="str">
        <f t="shared" si="7"/>
        <v>0</v>
      </c>
    </row>
    <row r="465" spans="1:4" hidden="1" x14ac:dyDescent="0.2">
      <c r="A465" s="221" t="s">
        <v>2863</v>
      </c>
      <c r="B465" s="222">
        <v>22196</v>
      </c>
      <c r="C465" s="221" t="s">
        <v>538</v>
      </c>
      <c r="D465" s="221" t="str">
        <f t="shared" si="7"/>
        <v>0</v>
      </c>
    </row>
    <row r="466" spans="1:4" hidden="1" x14ac:dyDescent="0.2">
      <c r="A466" s="221" t="s">
        <v>2862</v>
      </c>
      <c r="B466" s="222">
        <v>22138</v>
      </c>
      <c r="C466" s="221" t="s">
        <v>538</v>
      </c>
      <c r="D466" s="221" t="str">
        <f t="shared" si="7"/>
        <v>0</v>
      </c>
    </row>
    <row r="467" spans="1:4" hidden="1" x14ac:dyDescent="0.2">
      <c r="A467" s="221" t="s">
        <v>2861</v>
      </c>
      <c r="B467" s="222">
        <v>22101</v>
      </c>
      <c r="C467" s="221" t="s">
        <v>538</v>
      </c>
      <c r="D467" s="221" t="str">
        <f t="shared" si="7"/>
        <v>0</v>
      </c>
    </row>
    <row r="468" spans="1:4" hidden="1" x14ac:dyDescent="0.2">
      <c r="A468" s="221" t="s">
        <v>2860</v>
      </c>
      <c r="B468" s="222">
        <v>22094</v>
      </c>
      <c r="C468" s="221" t="s">
        <v>538</v>
      </c>
      <c r="D468" s="221" t="str">
        <f t="shared" si="7"/>
        <v>0</v>
      </c>
    </row>
    <row r="469" spans="1:4" hidden="1" x14ac:dyDescent="0.2">
      <c r="A469" s="221" t="s">
        <v>2859</v>
      </c>
      <c r="B469" s="222">
        <v>22066</v>
      </c>
      <c r="C469" s="221" t="s">
        <v>538</v>
      </c>
      <c r="D469" s="221" t="str">
        <f t="shared" si="7"/>
        <v>0</v>
      </c>
    </row>
    <row r="470" spans="1:4" hidden="1" x14ac:dyDescent="0.2">
      <c r="A470" s="221" t="s">
        <v>2858</v>
      </c>
      <c r="B470" s="222">
        <v>22060</v>
      </c>
      <c r="C470" s="221" t="s">
        <v>2857</v>
      </c>
      <c r="D470" s="221" t="str">
        <f t="shared" si="7"/>
        <v>0</v>
      </c>
    </row>
    <row r="471" spans="1:4" hidden="1" x14ac:dyDescent="0.2">
      <c r="A471" s="221" t="s">
        <v>2856</v>
      </c>
      <c r="B471" s="222">
        <v>22037</v>
      </c>
      <c r="C471" s="221" t="s">
        <v>538</v>
      </c>
      <c r="D471" s="221" t="str">
        <f t="shared" si="7"/>
        <v>0</v>
      </c>
    </row>
    <row r="472" spans="1:4" hidden="1" x14ac:dyDescent="0.2">
      <c r="A472" s="221" t="s">
        <v>2855</v>
      </c>
      <c r="B472" s="222">
        <v>22013</v>
      </c>
      <c r="C472" s="221" t="s">
        <v>538</v>
      </c>
      <c r="D472" s="221" t="str">
        <f t="shared" si="7"/>
        <v>0</v>
      </c>
    </row>
    <row r="473" spans="1:4" hidden="1" x14ac:dyDescent="0.2">
      <c r="A473" s="221" t="s">
        <v>2854</v>
      </c>
      <c r="B473" s="222">
        <v>21998</v>
      </c>
      <c r="C473" s="221" t="s">
        <v>538</v>
      </c>
      <c r="D473" s="221" t="str">
        <f t="shared" si="7"/>
        <v>0</v>
      </c>
    </row>
    <row r="474" spans="1:4" x14ac:dyDescent="0.2">
      <c r="A474" s="221" t="s">
        <v>2853</v>
      </c>
      <c r="B474" s="222">
        <v>21986</v>
      </c>
      <c r="C474" s="228">
        <v>977</v>
      </c>
      <c r="D474" s="221">
        <f t="shared" si="7"/>
        <v>22.503582395087001</v>
      </c>
    </row>
    <row r="475" spans="1:4" x14ac:dyDescent="0.2">
      <c r="A475" s="221" t="s">
        <v>2852</v>
      </c>
      <c r="B475" s="222">
        <v>21916</v>
      </c>
      <c r="C475" s="228">
        <v>156.41</v>
      </c>
      <c r="D475" s="221">
        <f t="shared" si="7"/>
        <v>140.11891822773481</v>
      </c>
    </row>
    <row r="476" spans="1:4" hidden="1" x14ac:dyDescent="0.2">
      <c r="A476" s="221" t="s">
        <v>2851</v>
      </c>
      <c r="B476" s="222">
        <v>21904</v>
      </c>
      <c r="C476" s="221" t="s">
        <v>538</v>
      </c>
      <c r="D476" s="221" t="str">
        <f t="shared" si="7"/>
        <v>0</v>
      </c>
    </row>
    <row r="477" spans="1:4" hidden="1" x14ac:dyDescent="0.2">
      <c r="A477" s="221" t="s">
        <v>2850</v>
      </c>
      <c r="B477" s="222">
        <v>21825</v>
      </c>
      <c r="C477" s="221" t="s">
        <v>538</v>
      </c>
      <c r="D477" s="221" t="str">
        <f t="shared" si="7"/>
        <v>0</v>
      </c>
    </row>
    <row r="478" spans="1:4" x14ac:dyDescent="0.2">
      <c r="A478" s="221" t="s">
        <v>2849</v>
      </c>
      <c r="B478" s="222">
        <v>21809</v>
      </c>
      <c r="C478" s="228">
        <v>252</v>
      </c>
      <c r="D478" s="221">
        <f t="shared" si="7"/>
        <v>86.543650793650798</v>
      </c>
    </row>
    <row r="479" spans="1:4" x14ac:dyDescent="0.2">
      <c r="A479" s="221" t="s">
        <v>2848</v>
      </c>
      <c r="B479" s="222">
        <v>21805</v>
      </c>
      <c r="C479" s="228">
        <v>553.29</v>
      </c>
      <c r="D479" s="221">
        <f t="shared" si="7"/>
        <v>39.409712808834428</v>
      </c>
    </row>
    <row r="480" spans="1:4" x14ac:dyDescent="0.2">
      <c r="A480" s="221" t="s">
        <v>2847</v>
      </c>
      <c r="B480" s="222">
        <v>21804</v>
      </c>
      <c r="C480" s="228">
        <v>2550</v>
      </c>
      <c r="D480" s="221">
        <f t="shared" si="7"/>
        <v>8.5505882352941178</v>
      </c>
    </row>
    <row r="481" spans="1:4" hidden="1" x14ac:dyDescent="0.2">
      <c r="A481" s="221" t="s">
        <v>2846</v>
      </c>
      <c r="B481" s="222">
        <v>21793</v>
      </c>
      <c r="C481" s="221" t="s">
        <v>538</v>
      </c>
      <c r="D481" s="221" t="str">
        <f t="shared" si="7"/>
        <v>0</v>
      </c>
    </row>
    <row r="482" spans="1:4" hidden="1" x14ac:dyDescent="0.2">
      <c r="A482" s="221" t="s">
        <v>2845</v>
      </c>
      <c r="B482" s="222">
        <v>21783</v>
      </c>
      <c r="C482" s="221" t="s">
        <v>538</v>
      </c>
      <c r="D482" s="221" t="str">
        <f t="shared" si="7"/>
        <v>0</v>
      </c>
    </row>
    <row r="483" spans="1:4" hidden="1" x14ac:dyDescent="0.2">
      <c r="A483" s="221" t="s">
        <v>2844</v>
      </c>
      <c r="B483" s="222">
        <v>21731</v>
      </c>
      <c r="C483" s="221" t="s">
        <v>2843</v>
      </c>
      <c r="D483" s="221" t="str">
        <f t="shared" si="7"/>
        <v>0</v>
      </c>
    </row>
    <row r="484" spans="1:4" hidden="1" x14ac:dyDescent="0.2">
      <c r="A484" s="221" t="s">
        <v>2842</v>
      </c>
      <c r="B484" s="222">
        <v>21621</v>
      </c>
      <c r="C484" s="221" t="s">
        <v>2370</v>
      </c>
      <c r="D484" s="221" t="str">
        <f t="shared" si="7"/>
        <v>0</v>
      </c>
    </row>
    <row r="485" spans="1:4" hidden="1" x14ac:dyDescent="0.2">
      <c r="A485" s="221" t="s">
        <v>2841</v>
      </c>
      <c r="B485" s="222">
        <v>21615</v>
      </c>
      <c r="C485" s="221" t="s">
        <v>2840</v>
      </c>
      <c r="D485" s="221" t="str">
        <f t="shared" si="7"/>
        <v>0</v>
      </c>
    </row>
    <row r="486" spans="1:4" x14ac:dyDescent="0.2">
      <c r="A486" s="221" t="s">
        <v>2839</v>
      </c>
      <c r="B486" s="222">
        <v>21585</v>
      </c>
      <c r="C486" s="228">
        <v>119.99</v>
      </c>
      <c r="D486" s="221">
        <f t="shared" si="7"/>
        <v>179.8899908325694</v>
      </c>
    </row>
    <row r="487" spans="1:4" hidden="1" x14ac:dyDescent="0.2">
      <c r="A487" s="221" t="s">
        <v>2838</v>
      </c>
      <c r="B487" s="222">
        <v>21582</v>
      </c>
      <c r="C487" s="221" t="s">
        <v>538</v>
      </c>
      <c r="D487" s="221" t="str">
        <f t="shared" si="7"/>
        <v>0</v>
      </c>
    </row>
    <row r="488" spans="1:4" hidden="1" x14ac:dyDescent="0.2">
      <c r="A488" s="221" t="s">
        <v>2837</v>
      </c>
      <c r="B488" s="222">
        <v>21541</v>
      </c>
      <c r="C488" s="221" t="s">
        <v>538</v>
      </c>
      <c r="D488" s="221" t="str">
        <f t="shared" si="7"/>
        <v>0</v>
      </c>
    </row>
    <row r="489" spans="1:4" x14ac:dyDescent="0.2">
      <c r="A489" s="221" t="s">
        <v>2836</v>
      </c>
      <c r="B489" s="222">
        <v>21521</v>
      </c>
      <c r="C489" s="228">
        <v>2322.5</v>
      </c>
      <c r="D489" s="221">
        <f t="shared" si="7"/>
        <v>9.2663078579117322</v>
      </c>
    </row>
    <row r="490" spans="1:4" hidden="1" x14ac:dyDescent="0.2">
      <c r="A490" s="221" t="s">
        <v>2835</v>
      </c>
      <c r="B490" s="222">
        <v>21517</v>
      </c>
      <c r="C490" s="221" t="s">
        <v>538</v>
      </c>
      <c r="D490" s="221" t="str">
        <f t="shared" si="7"/>
        <v>0</v>
      </c>
    </row>
    <row r="491" spans="1:4" hidden="1" x14ac:dyDescent="0.2">
      <c r="A491" s="221" t="s">
        <v>2834</v>
      </c>
      <c r="B491" s="222">
        <v>21478</v>
      </c>
      <c r="C491" s="221" t="s">
        <v>2833</v>
      </c>
      <c r="D491" s="221" t="str">
        <f t="shared" si="7"/>
        <v>0</v>
      </c>
    </row>
    <row r="492" spans="1:4" hidden="1" x14ac:dyDescent="0.2">
      <c r="A492" s="221" t="s">
        <v>2832</v>
      </c>
      <c r="B492" s="222">
        <v>21451</v>
      </c>
      <c r="C492" s="221" t="s">
        <v>2429</v>
      </c>
      <c r="D492" s="221" t="str">
        <f t="shared" si="7"/>
        <v>0</v>
      </c>
    </row>
    <row r="493" spans="1:4" hidden="1" x14ac:dyDescent="0.2">
      <c r="A493" s="221" t="s">
        <v>2831</v>
      </c>
      <c r="B493" s="222">
        <v>21433</v>
      </c>
      <c r="C493" s="221" t="s">
        <v>2830</v>
      </c>
      <c r="D493" s="221" t="str">
        <f t="shared" si="7"/>
        <v>0</v>
      </c>
    </row>
    <row r="494" spans="1:4" hidden="1" x14ac:dyDescent="0.2">
      <c r="A494" s="221" t="s">
        <v>2829</v>
      </c>
      <c r="B494" s="222">
        <v>21431</v>
      </c>
      <c r="C494" s="221" t="s">
        <v>538</v>
      </c>
      <c r="D494" s="221" t="str">
        <f t="shared" si="7"/>
        <v>0</v>
      </c>
    </row>
    <row r="495" spans="1:4" hidden="1" x14ac:dyDescent="0.2">
      <c r="A495" s="221" t="s">
        <v>2828</v>
      </c>
      <c r="B495" s="222">
        <v>21419</v>
      </c>
      <c r="C495" s="221" t="s">
        <v>2423</v>
      </c>
      <c r="D495" s="221" t="str">
        <f t="shared" si="7"/>
        <v>0</v>
      </c>
    </row>
    <row r="496" spans="1:4" x14ac:dyDescent="0.2">
      <c r="A496" s="221" t="s">
        <v>2827</v>
      </c>
      <c r="B496" s="222">
        <v>21413</v>
      </c>
      <c r="C496" s="228">
        <v>398.95</v>
      </c>
      <c r="D496" s="221">
        <f t="shared" si="7"/>
        <v>53.673392655721273</v>
      </c>
    </row>
    <row r="497" spans="1:4" hidden="1" x14ac:dyDescent="0.2">
      <c r="A497" s="221" t="s">
        <v>2826</v>
      </c>
      <c r="B497" s="222">
        <v>21320</v>
      </c>
      <c r="C497" s="221" t="s">
        <v>538</v>
      </c>
      <c r="D497" s="221" t="str">
        <f t="shared" si="7"/>
        <v>0</v>
      </c>
    </row>
    <row r="498" spans="1:4" x14ac:dyDescent="0.2">
      <c r="A498" s="221" t="s">
        <v>2825</v>
      </c>
      <c r="B498" s="222">
        <v>21308</v>
      </c>
      <c r="C498" s="228">
        <v>260</v>
      </c>
      <c r="D498" s="221">
        <f t="shared" si="7"/>
        <v>81.953846153846158</v>
      </c>
    </row>
    <row r="499" spans="1:4" hidden="1" x14ac:dyDescent="0.2">
      <c r="A499" s="221" t="s">
        <v>2824</v>
      </c>
      <c r="B499" s="222">
        <v>21255</v>
      </c>
      <c r="C499" s="221" t="s">
        <v>538</v>
      </c>
      <c r="D499" s="221" t="str">
        <f t="shared" si="7"/>
        <v>0</v>
      </c>
    </row>
    <row r="500" spans="1:4" x14ac:dyDescent="0.2">
      <c r="A500" s="221" t="s">
        <v>2823</v>
      </c>
      <c r="B500" s="222">
        <v>21209</v>
      </c>
      <c r="C500" s="228">
        <v>237.56</v>
      </c>
      <c r="D500" s="221">
        <f t="shared" si="7"/>
        <v>89.278498063647078</v>
      </c>
    </row>
    <row r="501" spans="1:4" hidden="1" x14ac:dyDescent="0.2">
      <c r="A501" s="221" t="s">
        <v>2822</v>
      </c>
      <c r="B501" s="222">
        <v>21166</v>
      </c>
      <c r="C501" s="221" t="s">
        <v>538</v>
      </c>
      <c r="D501" s="221" t="str">
        <f t="shared" si="7"/>
        <v>0</v>
      </c>
    </row>
    <row r="502" spans="1:4" hidden="1" x14ac:dyDescent="0.2">
      <c r="A502" s="221" t="s">
        <v>2821</v>
      </c>
      <c r="B502" s="222">
        <v>21093</v>
      </c>
      <c r="C502" s="221" t="s">
        <v>538</v>
      </c>
      <c r="D502" s="221" t="str">
        <f t="shared" si="7"/>
        <v>0</v>
      </c>
    </row>
    <row r="503" spans="1:4" x14ac:dyDescent="0.2">
      <c r="A503" s="221" t="s">
        <v>2820</v>
      </c>
      <c r="B503" s="222">
        <v>21075</v>
      </c>
      <c r="C503" s="228">
        <v>225.99</v>
      </c>
      <c r="D503" s="221">
        <f t="shared" si="7"/>
        <v>93.256338776052033</v>
      </c>
    </row>
    <row r="504" spans="1:4" hidden="1" x14ac:dyDescent="0.2">
      <c r="A504" s="221" t="s">
        <v>2819</v>
      </c>
      <c r="B504" s="222">
        <v>21031</v>
      </c>
      <c r="C504" s="221" t="s">
        <v>538</v>
      </c>
      <c r="D504" s="221" t="str">
        <f t="shared" si="7"/>
        <v>0</v>
      </c>
    </row>
    <row r="505" spans="1:4" hidden="1" x14ac:dyDescent="0.2">
      <c r="A505" s="221" t="s">
        <v>2818</v>
      </c>
      <c r="B505" s="222">
        <v>21019</v>
      </c>
      <c r="C505" s="221" t="s">
        <v>2817</v>
      </c>
      <c r="D505" s="221" t="str">
        <f t="shared" si="7"/>
        <v>0</v>
      </c>
    </row>
    <row r="506" spans="1:4" hidden="1" x14ac:dyDescent="0.2">
      <c r="A506" s="221" t="s">
        <v>2816</v>
      </c>
      <c r="B506" s="222">
        <v>21008</v>
      </c>
      <c r="C506" s="221" t="s">
        <v>538</v>
      </c>
      <c r="D506" s="221" t="str">
        <f t="shared" si="7"/>
        <v>0</v>
      </c>
    </row>
    <row r="507" spans="1:4" hidden="1" x14ac:dyDescent="0.2">
      <c r="A507" s="221" t="s">
        <v>2815</v>
      </c>
      <c r="B507" s="222">
        <v>20973</v>
      </c>
      <c r="C507" s="221" t="s">
        <v>2814</v>
      </c>
      <c r="D507" s="221" t="str">
        <f t="shared" si="7"/>
        <v>0</v>
      </c>
    </row>
    <row r="508" spans="1:4" hidden="1" x14ac:dyDescent="0.2">
      <c r="A508" s="221" t="s">
        <v>2813</v>
      </c>
      <c r="B508" s="222">
        <v>20960</v>
      </c>
      <c r="C508" s="221" t="s">
        <v>538</v>
      </c>
      <c r="D508" s="221" t="str">
        <f t="shared" si="7"/>
        <v>0</v>
      </c>
    </row>
    <row r="509" spans="1:4" x14ac:dyDescent="0.2">
      <c r="A509" s="221" t="s">
        <v>2812</v>
      </c>
      <c r="B509" s="222">
        <v>20915</v>
      </c>
      <c r="C509" s="228">
        <v>2200</v>
      </c>
      <c r="D509" s="221">
        <f t="shared" si="7"/>
        <v>9.5068181818181809</v>
      </c>
    </row>
    <row r="510" spans="1:4" hidden="1" x14ac:dyDescent="0.2">
      <c r="A510" s="221" t="s">
        <v>2811</v>
      </c>
      <c r="B510" s="222">
        <v>20901</v>
      </c>
      <c r="C510" s="221" t="s">
        <v>538</v>
      </c>
      <c r="D510" s="221" t="str">
        <f t="shared" si="7"/>
        <v>0</v>
      </c>
    </row>
    <row r="511" spans="1:4" hidden="1" x14ac:dyDescent="0.2">
      <c r="A511" s="221" t="s">
        <v>2810</v>
      </c>
      <c r="B511" s="222">
        <v>20887</v>
      </c>
      <c r="C511" s="221" t="s">
        <v>538</v>
      </c>
      <c r="D511" s="221" t="str">
        <f t="shared" si="7"/>
        <v>0</v>
      </c>
    </row>
    <row r="512" spans="1:4" hidden="1" x14ac:dyDescent="0.2">
      <c r="A512" s="221" t="s">
        <v>2809</v>
      </c>
      <c r="B512" s="222">
        <v>20880</v>
      </c>
      <c r="C512" s="221" t="s">
        <v>2808</v>
      </c>
      <c r="D512" s="221" t="str">
        <f t="shared" si="7"/>
        <v>0</v>
      </c>
    </row>
    <row r="513" spans="1:4" hidden="1" x14ac:dyDescent="0.2">
      <c r="A513" s="221" t="s">
        <v>2807</v>
      </c>
      <c r="B513" s="222">
        <v>20873</v>
      </c>
      <c r="C513" s="221" t="s">
        <v>538</v>
      </c>
      <c r="D513" s="221" t="str">
        <f t="shared" si="7"/>
        <v>0</v>
      </c>
    </row>
    <row r="514" spans="1:4" hidden="1" x14ac:dyDescent="0.2">
      <c r="A514" s="221" t="s">
        <v>2806</v>
      </c>
      <c r="B514" s="222">
        <v>20843</v>
      </c>
      <c r="C514" s="221" t="s">
        <v>538</v>
      </c>
      <c r="D514" s="221" t="str">
        <f t="shared" ref="D514:D577" si="8">+IFERROR(B514/C514, "0")</f>
        <v>0</v>
      </c>
    </row>
    <row r="515" spans="1:4" hidden="1" x14ac:dyDescent="0.2">
      <c r="A515" s="221" t="s">
        <v>2805</v>
      </c>
      <c r="B515" s="222">
        <v>20820</v>
      </c>
      <c r="C515" s="221" t="s">
        <v>2804</v>
      </c>
      <c r="D515" s="221" t="str">
        <f t="shared" si="8"/>
        <v>0</v>
      </c>
    </row>
    <row r="516" spans="1:4" hidden="1" x14ac:dyDescent="0.2">
      <c r="A516" s="221" t="s">
        <v>2803</v>
      </c>
      <c r="B516" s="222">
        <v>20819</v>
      </c>
      <c r="C516" s="221" t="s">
        <v>538</v>
      </c>
      <c r="D516" s="221" t="str">
        <f t="shared" si="8"/>
        <v>0</v>
      </c>
    </row>
    <row r="517" spans="1:4" x14ac:dyDescent="0.2">
      <c r="A517" s="221" t="s">
        <v>2802</v>
      </c>
      <c r="B517" s="222">
        <v>20795</v>
      </c>
      <c r="C517" s="228">
        <v>487.1</v>
      </c>
      <c r="D517" s="221">
        <f t="shared" si="8"/>
        <v>42.691439129542189</v>
      </c>
    </row>
    <row r="518" spans="1:4" x14ac:dyDescent="0.2">
      <c r="A518" s="221" t="s">
        <v>2801</v>
      </c>
      <c r="B518" s="222">
        <v>20765</v>
      </c>
      <c r="C518" s="228">
        <v>422</v>
      </c>
      <c r="D518" s="221">
        <f t="shared" si="8"/>
        <v>49.206161137440759</v>
      </c>
    </row>
    <row r="519" spans="1:4" hidden="1" x14ac:dyDescent="0.2">
      <c r="A519" s="221" t="s">
        <v>2800</v>
      </c>
      <c r="B519" s="222">
        <v>20753</v>
      </c>
      <c r="C519" s="221" t="s">
        <v>538</v>
      </c>
      <c r="D519" s="221" t="str">
        <f t="shared" si="8"/>
        <v>0</v>
      </c>
    </row>
    <row r="520" spans="1:4" hidden="1" x14ac:dyDescent="0.2">
      <c r="A520" s="221" t="s">
        <v>2799</v>
      </c>
      <c r="B520" s="222">
        <v>20699</v>
      </c>
      <c r="C520" s="221" t="s">
        <v>2798</v>
      </c>
      <c r="D520" s="221" t="str">
        <f t="shared" si="8"/>
        <v>0</v>
      </c>
    </row>
    <row r="521" spans="1:4" hidden="1" x14ac:dyDescent="0.2">
      <c r="A521" s="221" t="s">
        <v>2797</v>
      </c>
      <c r="B521" s="222">
        <v>20691</v>
      </c>
      <c r="C521" s="221" t="s">
        <v>2796</v>
      </c>
      <c r="D521" s="221" t="str">
        <f t="shared" si="8"/>
        <v>0</v>
      </c>
    </row>
    <row r="522" spans="1:4" hidden="1" x14ac:dyDescent="0.2">
      <c r="A522" s="221" t="s">
        <v>2795</v>
      </c>
      <c r="B522" s="222">
        <v>20676</v>
      </c>
      <c r="C522" s="221" t="s">
        <v>2064</v>
      </c>
      <c r="D522" s="221" t="str">
        <f t="shared" si="8"/>
        <v>0</v>
      </c>
    </row>
    <row r="523" spans="1:4" hidden="1" x14ac:dyDescent="0.2">
      <c r="A523" s="221" t="s">
        <v>2794</v>
      </c>
      <c r="B523" s="222">
        <v>20672</v>
      </c>
      <c r="C523" s="221" t="s">
        <v>2793</v>
      </c>
      <c r="D523" s="221" t="str">
        <f t="shared" si="8"/>
        <v>0</v>
      </c>
    </row>
    <row r="524" spans="1:4" hidden="1" x14ac:dyDescent="0.2">
      <c r="A524" s="221" t="s">
        <v>2792</v>
      </c>
      <c r="B524" s="222">
        <v>20665</v>
      </c>
      <c r="C524" s="221" t="s">
        <v>538</v>
      </c>
      <c r="D524" s="221" t="str">
        <f t="shared" si="8"/>
        <v>0</v>
      </c>
    </row>
    <row r="525" spans="1:4" hidden="1" x14ac:dyDescent="0.2">
      <c r="A525" s="221" t="s">
        <v>2791</v>
      </c>
      <c r="B525" s="222">
        <v>20661</v>
      </c>
      <c r="C525" s="221" t="s">
        <v>2064</v>
      </c>
      <c r="D525" s="221" t="str">
        <f t="shared" si="8"/>
        <v>0</v>
      </c>
    </row>
    <row r="526" spans="1:4" hidden="1" x14ac:dyDescent="0.2">
      <c r="A526" s="221" t="s">
        <v>2790</v>
      </c>
      <c r="B526" s="222">
        <v>20658</v>
      </c>
      <c r="C526" s="221" t="s">
        <v>2308</v>
      </c>
      <c r="D526" s="221" t="str">
        <f t="shared" si="8"/>
        <v>0</v>
      </c>
    </row>
    <row r="527" spans="1:4" x14ac:dyDescent="0.2">
      <c r="A527" s="221" t="s">
        <v>2789</v>
      </c>
      <c r="B527" s="222">
        <v>20649</v>
      </c>
      <c r="C527" s="228">
        <v>3345.78</v>
      </c>
      <c r="D527" s="221">
        <f t="shared" si="8"/>
        <v>6.1716550400803394</v>
      </c>
    </row>
    <row r="528" spans="1:4" hidden="1" x14ac:dyDescent="0.2">
      <c r="A528" s="221" t="s">
        <v>2788</v>
      </c>
      <c r="B528" s="222">
        <v>20626</v>
      </c>
      <c r="C528" s="221" t="s">
        <v>538</v>
      </c>
      <c r="D528" s="221" t="str">
        <f t="shared" si="8"/>
        <v>0</v>
      </c>
    </row>
    <row r="529" spans="1:4" x14ac:dyDescent="0.2">
      <c r="A529" s="221" t="s">
        <v>2787</v>
      </c>
      <c r="B529" s="222">
        <v>20613</v>
      </c>
      <c r="C529" s="228">
        <v>750</v>
      </c>
      <c r="D529" s="221">
        <f t="shared" si="8"/>
        <v>27.484000000000002</v>
      </c>
    </row>
    <row r="530" spans="1:4" hidden="1" x14ac:dyDescent="0.2">
      <c r="A530" s="221" t="s">
        <v>2786</v>
      </c>
      <c r="B530" s="222">
        <v>20549</v>
      </c>
      <c r="C530" s="221" t="s">
        <v>538</v>
      </c>
      <c r="D530" s="221" t="str">
        <f t="shared" si="8"/>
        <v>0</v>
      </c>
    </row>
    <row r="531" spans="1:4" x14ac:dyDescent="0.2">
      <c r="A531" s="221" t="s">
        <v>2785</v>
      </c>
      <c r="B531" s="222">
        <v>20526</v>
      </c>
      <c r="C531" s="228">
        <v>181.99</v>
      </c>
      <c r="D531" s="221">
        <f t="shared" si="8"/>
        <v>112.78641683608988</v>
      </c>
    </row>
    <row r="532" spans="1:4" hidden="1" x14ac:dyDescent="0.2">
      <c r="A532" s="221" t="s">
        <v>2784</v>
      </c>
      <c r="B532" s="222">
        <v>20497</v>
      </c>
      <c r="C532" s="221" t="s">
        <v>538</v>
      </c>
      <c r="D532" s="221" t="str">
        <f t="shared" si="8"/>
        <v>0</v>
      </c>
    </row>
    <row r="533" spans="1:4" hidden="1" x14ac:dyDescent="0.2">
      <c r="A533" s="221" t="s">
        <v>2783</v>
      </c>
      <c r="B533" s="222">
        <v>20472</v>
      </c>
      <c r="C533" s="221" t="s">
        <v>2067</v>
      </c>
      <c r="D533" s="221" t="str">
        <f t="shared" si="8"/>
        <v>0</v>
      </c>
    </row>
    <row r="534" spans="1:4" x14ac:dyDescent="0.2">
      <c r="A534" s="221" t="s">
        <v>2782</v>
      </c>
      <c r="B534" s="222">
        <v>20471</v>
      </c>
      <c r="C534" s="228">
        <v>999</v>
      </c>
      <c r="D534" s="221">
        <f t="shared" si="8"/>
        <v>20.491491491491491</v>
      </c>
    </row>
    <row r="535" spans="1:4" x14ac:dyDescent="0.2">
      <c r="A535" s="221" t="s">
        <v>2781</v>
      </c>
      <c r="B535" s="222">
        <v>20467</v>
      </c>
      <c r="C535" s="228">
        <v>248.97</v>
      </c>
      <c r="D535" s="221">
        <f t="shared" si="8"/>
        <v>82.206691569265374</v>
      </c>
    </row>
    <row r="536" spans="1:4" x14ac:dyDescent="0.2">
      <c r="A536" s="221" t="s">
        <v>2780</v>
      </c>
      <c r="B536" s="222">
        <v>20429</v>
      </c>
      <c r="C536" s="228">
        <v>1048.57</v>
      </c>
      <c r="D536" s="221">
        <f t="shared" si="8"/>
        <v>19.482724090904757</v>
      </c>
    </row>
    <row r="537" spans="1:4" x14ac:dyDescent="0.2">
      <c r="A537" s="221" t="s">
        <v>2779</v>
      </c>
      <c r="B537" s="222">
        <v>20411</v>
      </c>
      <c r="C537" s="228">
        <v>1149.45</v>
      </c>
      <c r="D537" s="221">
        <f t="shared" si="8"/>
        <v>17.757188220453259</v>
      </c>
    </row>
    <row r="538" spans="1:4" hidden="1" x14ac:dyDescent="0.2">
      <c r="A538" s="221" t="s">
        <v>2778</v>
      </c>
      <c r="B538" s="222">
        <v>20397</v>
      </c>
      <c r="C538" s="221" t="s">
        <v>538</v>
      </c>
      <c r="D538" s="221" t="str">
        <f t="shared" si="8"/>
        <v>0</v>
      </c>
    </row>
    <row r="539" spans="1:4" x14ac:dyDescent="0.2">
      <c r="A539" s="221" t="s">
        <v>2777</v>
      </c>
      <c r="B539" s="222">
        <v>20357</v>
      </c>
      <c r="C539" s="228">
        <v>589.95000000000005</v>
      </c>
      <c r="D539" s="221">
        <f t="shared" si="8"/>
        <v>34.506314094414776</v>
      </c>
    </row>
    <row r="540" spans="1:4" hidden="1" x14ac:dyDescent="0.2">
      <c r="A540" s="221" t="s">
        <v>2776</v>
      </c>
      <c r="B540" s="222">
        <v>20320</v>
      </c>
      <c r="C540" s="221" t="s">
        <v>538</v>
      </c>
      <c r="D540" s="221" t="str">
        <f t="shared" si="8"/>
        <v>0</v>
      </c>
    </row>
    <row r="541" spans="1:4" hidden="1" x14ac:dyDescent="0.2">
      <c r="A541" s="221" t="s">
        <v>2775</v>
      </c>
      <c r="B541" s="222">
        <v>20319</v>
      </c>
      <c r="C541" s="221" t="s">
        <v>2535</v>
      </c>
      <c r="D541" s="221" t="str">
        <f t="shared" si="8"/>
        <v>0</v>
      </c>
    </row>
    <row r="542" spans="1:4" hidden="1" x14ac:dyDescent="0.2">
      <c r="A542" s="221" t="s">
        <v>2774</v>
      </c>
      <c r="B542" s="222">
        <v>20287</v>
      </c>
      <c r="C542" s="221" t="s">
        <v>538</v>
      </c>
      <c r="D542" s="221" t="str">
        <f t="shared" si="8"/>
        <v>0</v>
      </c>
    </row>
    <row r="543" spans="1:4" hidden="1" x14ac:dyDescent="0.2">
      <c r="A543" s="221" t="s">
        <v>2773</v>
      </c>
      <c r="B543" s="222">
        <v>20279</v>
      </c>
      <c r="C543" s="221" t="s">
        <v>2772</v>
      </c>
      <c r="D543" s="221" t="str">
        <f t="shared" si="8"/>
        <v>0</v>
      </c>
    </row>
    <row r="544" spans="1:4" hidden="1" x14ac:dyDescent="0.2">
      <c r="A544" s="221" t="s">
        <v>2771</v>
      </c>
      <c r="B544" s="222">
        <v>20232</v>
      </c>
      <c r="C544" s="221" t="s">
        <v>538</v>
      </c>
      <c r="D544" s="221" t="str">
        <f t="shared" si="8"/>
        <v>0</v>
      </c>
    </row>
    <row r="545" spans="1:4" hidden="1" x14ac:dyDescent="0.2">
      <c r="A545" s="221" t="s">
        <v>2770</v>
      </c>
      <c r="B545" s="222">
        <v>20227</v>
      </c>
      <c r="C545" s="221" t="s">
        <v>538</v>
      </c>
      <c r="D545" s="221" t="str">
        <f t="shared" si="8"/>
        <v>0</v>
      </c>
    </row>
    <row r="546" spans="1:4" x14ac:dyDescent="0.2">
      <c r="A546" s="221" t="s">
        <v>2769</v>
      </c>
      <c r="B546" s="222">
        <v>20151</v>
      </c>
      <c r="C546" s="228">
        <v>235.12</v>
      </c>
      <c r="D546" s="221">
        <f t="shared" si="8"/>
        <v>85.705171827152085</v>
      </c>
    </row>
    <row r="547" spans="1:4" hidden="1" x14ac:dyDescent="0.2">
      <c r="A547" s="221" t="s">
        <v>2768</v>
      </c>
      <c r="B547" s="222">
        <v>20123</v>
      </c>
      <c r="C547" s="221" t="s">
        <v>2767</v>
      </c>
      <c r="D547" s="221" t="str">
        <f t="shared" si="8"/>
        <v>0</v>
      </c>
    </row>
    <row r="548" spans="1:4" x14ac:dyDescent="0.2">
      <c r="A548" s="221" t="s">
        <v>2766</v>
      </c>
      <c r="B548" s="222">
        <v>20097</v>
      </c>
      <c r="C548" s="228">
        <v>332.8</v>
      </c>
      <c r="D548" s="221">
        <f t="shared" si="8"/>
        <v>60.387620192307693</v>
      </c>
    </row>
    <row r="549" spans="1:4" hidden="1" x14ac:dyDescent="0.2">
      <c r="A549" s="221" t="s">
        <v>2765</v>
      </c>
      <c r="B549" s="222">
        <v>20064</v>
      </c>
      <c r="C549" s="221" t="s">
        <v>538</v>
      </c>
      <c r="D549" s="221" t="str">
        <f t="shared" si="8"/>
        <v>0</v>
      </c>
    </row>
    <row r="550" spans="1:4" x14ac:dyDescent="0.2">
      <c r="A550" s="221" t="s">
        <v>2764</v>
      </c>
      <c r="B550" s="222">
        <v>20045</v>
      </c>
      <c r="C550" s="228">
        <v>496.83</v>
      </c>
      <c r="D550" s="221">
        <f t="shared" si="8"/>
        <v>40.34579232332991</v>
      </c>
    </row>
    <row r="551" spans="1:4" hidden="1" x14ac:dyDescent="0.2">
      <c r="A551" s="221" t="s">
        <v>2763</v>
      </c>
      <c r="B551" s="222">
        <v>20041</v>
      </c>
      <c r="C551" s="221" t="s">
        <v>2431</v>
      </c>
      <c r="D551" s="221" t="str">
        <f t="shared" si="8"/>
        <v>0</v>
      </c>
    </row>
    <row r="552" spans="1:4" x14ac:dyDescent="0.2">
      <c r="A552" s="221" t="s">
        <v>2762</v>
      </c>
      <c r="B552" s="222">
        <v>19993</v>
      </c>
      <c r="C552" s="228">
        <v>1890</v>
      </c>
      <c r="D552" s="221">
        <f t="shared" si="8"/>
        <v>10.578306878306877</v>
      </c>
    </row>
    <row r="553" spans="1:4" hidden="1" x14ac:dyDescent="0.2">
      <c r="A553" s="221" t="s">
        <v>2761</v>
      </c>
      <c r="B553" s="222">
        <v>19924</v>
      </c>
      <c r="C553" s="221" t="s">
        <v>2598</v>
      </c>
      <c r="D553" s="221" t="str">
        <f t="shared" si="8"/>
        <v>0</v>
      </c>
    </row>
    <row r="554" spans="1:4" x14ac:dyDescent="0.2">
      <c r="A554" s="221" t="s">
        <v>2760</v>
      </c>
      <c r="B554" s="222">
        <v>19912</v>
      </c>
      <c r="C554" s="228">
        <v>399</v>
      </c>
      <c r="D554" s="221">
        <f t="shared" si="8"/>
        <v>49.904761904761905</v>
      </c>
    </row>
    <row r="555" spans="1:4" x14ac:dyDescent="0.2">
      <c r="A555" s="221" t="s">
        <v>2759</v>
      </c>
      <c r="B555" s="222">
        <v>19902</v>
      </c>
      <c r="C555" s="228">
        <v>121.8</v>
      </c>
      <c r="D555" s="221">
        <f t="shared" si="8"/>
        <v>163.39901477832512</v>
      </c>
    </row>
    <row r="556" spans="1:4" hidden="1" x14ac:dyDescent="0.2">
      <c r="A556" s="221" t="s">
        <v>2758</v>
      </c>
      <c r="B556" s="222">
        <v>19831</v>
      </c>
      <c r="C556" s="221" t="s">
        <v>538</v>
      </c>
      <c r="D556" s="221" t="str">
        <f t="shared" si="8"/>
        <v>0</v>
      </c>
    </row>
    <row r="557" spans="1:4" x14ac:dyDescent="0.2">
      <c r="A557" s="221" t="s">
        <v>2757</v>
      </c>
      <c r="B557" s="222">
        <v>19804</v>
      </c>
      <c r="C557" s="228">
        <v>194.99</v>
      </c>
      <c r="D557" s="221">
        <f t="shared" si="8"/>
        <v>101.56418277860402</v>
      </c>
    </row>
    <row r="558" spans="1:4" x14ac:dyDescent="0.2">
      <c r="A558" s="221" t="s">
        <v>2756</v>
      </c>
      <c r="B558" s="222">
        <v>19797</v>
      </c>
      <c r="C558" s="228">
        <v>372.23</v>
      </c>
      <c r="D558" s="221">
        <f t="shared" si="8"/>
        <v>53.184858823845467</v>
      </c>
    </row>
    <row r="559" spans="1:4" x14ac:dyDescent="0.2">
      <c r="A559" s="221" t="s">
        <v>2755</v>
      </c>
      <c r="B559" s="222">
        <v>19791</v>
      </c>
      <c r="C559" s="228">
        <v>477.45</v>
      </c>
      <c r="D559" s="221">
        <f t="shared" si="8"/>
        <v>41.451460885956642</v>
      </c>
    </row>
    <row r="560" spans="1:4" hidden="1" x14ac:dyDescent="0.2">
      <c r="A560" s="221" t="s">
        <v>2754</v>
      </c>
      <c r="B560" s="222">
        <v>19786</v>
      </c>
      <c r="C560" s="221" t="s">
        <v>538</v>
      </c>
      <c r="D560" s="221" t="str">
        <f t="shared" si="8"/>
        <v>0</v>
      </c>
    </row>
    <row r="561" spans="1:4" x14ac:dyDescent="0.2">
      <c r="A561" s="221" t="s">
        <v>2753</v>
      </c>
      <c r="B561" s="222">
        <v>19672</v>
      </c>
      <c r="C561" s="228">
        <v>214.82</v>
      </c>
      <c r="D561" s="221">
        <f t="shared" si="8"/>
        <v>91.574341309002889</v>
      </c>
    </row>
    <row r="562" spans="1:4" hidden="1" x14ac:dyDescent="0.2">
      <c r="A562" s="221" t="s">
        <v>2752</v>
      </c>
      <c r="B562" s="222">
        <v>19666</v>
      </c>
      <c r="C562" s="221" t="s">
        <v>538</v>
      </c>
      <c r="D562" s="221" t="str">
        <f t="shared" si="8"/>
        <v>0</v>
      </c>
    </row>
    <row r="563" spans="1:4" x14ac:dyDescent="0.2">
      <c r="A563" s="221" t="s">
        <v>2751</v>
      </c>
      <c r="B563" s="222">
        <v>19652</v>
      </c>
      <c r="C563" s="228">
        <v>178.48</v>
      </c>
      <c r="D563" s="221">
        <f t="shared" si="8"/>
        <v>110.10757507844016</v>
      </c>
    </row>
    <row r="564" spans="1:4" x14ac:dyDescent="0.2">
      <c r="A564" s="221" t="s">
        <v>2750</v>
      </c>
      <c r="B564" s="222">
        <v>19621</v>
      </c>
      <c r="C564" s="228">
        <v>471.45</v>
      </c>
      <c r="D564" s="221">
        <f t="shared" si="8"/>
        <v>41.618411284335565</v>
      </c>
    </row>
    <row r="565" spans="1:4" hidden="1" x14ac:dyDescent="0.2">
      <c r="A565" s="221" t="s">
        <v>2749</v>
      </c>
      <c r="B565" s="222">
        <v>19613</v>
      </c>
      <c r="C565" s="221" t="s">
        <v>2308</v>
      </c>
      <c r="D565" s="221" t="str">
        <f t="shared" si="8"/>
        <v>0</v>
      </c>
    </row>
    <row r="566" spans="1:4" hidden="1" x14ac:dyDescent="0.2">
      <c r="A566" s="221" t="s">
        <v>2748</v>
      </c>
      <c r="B566" s="222">
        <v>19595</v>
      </c>
      <c r="C566" s="221" t="s">
        <v>2612</v>
      </c>
      <c r="D566" s="221" t="str">
        <f t="shared" si="8"/>
        <v>0</v>
      </c>
    </row>
    <row r="567" spans="1:4" x14ac:dyDescent="0.2">
      <c r="A567" s="221" t="s">
        <v>2747</v>
      </c>
      <c r="B567" s="222">
        <v>19548</v>
      </c>
      <c r="C567" s="228">
        <v>149.99</v>
      </c>
      <c r="D567" s="221">
        <f t="shared" si="8"/>
        <v>130.32868857923862</v>
      </c>
    </row>
    <row r="568" spans="1:4" hidden="1" x14ac:dyDescent="0.2">
      <c r="A568" s="221" t="s">
        <v>2746</v>
      </c>
      <c r="B568" s="222">
        <v>19532</v>
      </c>
      <c r="C568" s="221" t="s">
        <v>538</v>
      </c>
      <c r="D568" s="221" t="str">
        <f t="shared" si="8"/>
        <v>0</v>
      </c>
    </row>
    <row r="569" spans="1:4" x14ac:dyDescent="0.2">
      <c r="A569" s="221" t="s">
        <v>2745</v>
      </c>
      <c r="B569" s="222">
        <v>19516</v>
      </c>
      <c r="C569" s="228">
        <v>957.6</v>
      </c>
      <c r="D569" s="221">
        <f t="shared" si="8"/>
        <v>20.380116959064328</v>
      </c>
    </row>
    <row r="570" spans="1:4" hidden="1" x14ac:dyDescent="0.2">
      <c r="A570" s="221" t="s">
        <v>2744</v>
      </c>
      <c r="B570" s="222">
        <v>19476</v>
      </c>
      <c r="C570" s="221" t="s">
        <v>2743</v>
      </c>
      <c r="D570" s="221" t="str">
        <f t="shared" si="8"/>
        <v>0</v>
      </c>
    </row>
    <row r="571" spans="1:4" x14ac:dyDescent="0.2">
      <c r="A571" s="221" t="s">
        <v>2742</v>
      </c>
      <c r="B571" s="222">
        <v>19475</v>
      </c>
      <c r="C571" s="228">
        <v>84.99</v>
      </c>
      <c r="D571" s="221">
        <f t="shared" si="8"/>
        <v>229.14460524767622</v>
      </c>
    </row>
    <row r="572" spans="1:4" hidden="1" x14ac:dyDescent="0.2">
      <c r="A572" s="221" t="s">
        <v>2741</v>
      </c>
      <c r="B572" s="222">
        <v>19428</v>
      </c>
      <c r="C572" s="221" t="s">
        <v>2051</v>
      </c>
      <c r="D572" s="221" t="str">
        <f t="shared" si="8"/>
        <v>0</v>
      </c>
    </row>
    <row r="573" spans="1:4" x14ac:dyDescent="0.2">
      <c r="A573" s="221" t="s">
        <v>2740</v>
      </c>
      <c r="B573" s="222">
        <v>19411</v>
      </c>
      <c r="C573" s="228">
        <v>381.92</v>
      </c>
      <c r="D573" s="221">
        <f t="shared" si="8"/>
        <v>50.824780058651022</v>
      </c>
    </row>
    <row r="574" spans="1:4" hidden="1" x14ac:dyDescent="0.2">
      <c r="A574" s="221" t="s">
        <v>2739</v>
      </c>
      <c r="B574" s="222">
        <v>19365</v>
      </c>
      <c r="C574" s="221" t="s">
        <v>538</v>
      </c>
      <c r="D574" s="221" t="str">
        <f t="shared" si="8"/>
        <v>0</v>
      </c>
    </row>
    <row r="575" spans="1:4" hidden="1" x14ac:dyDescent="0.2">
      <c r="A575" s="221" t="s">
        <v>2738</v>
      </c>
      <c r="B575" s="222">
        <v>19256</v>
      </c>
      <c r="C575" s="221" t="s">
        <v>2737</v>
      </c>
      <c r="D575" s="221" t="str">
        <f t="shared" si="8"/>
        <v>0</v>
      </c>
    </row>
    <row r="576" spans="1:4" hidden="1" x14ac:dyDescent="0.2">
      <c r="A576" s="221" t="s">
        <v>2736</v>
      </c>
      <c r="B576" s="222">
        <v>19220</v>
      </c>
      <c r="C576" s="221" t="s">
        <v>538</v>
      </c>
      <c r="D576" s="221" t="str">
        <f t="shared" si="8"/>
        <v>0</v>
      </c>
    </row>
    <row r="577" spans="1:4" hidden="1" x14ac:dyDescent="0.2">
      <c r="A577" s="221" t="s">
        <v>2735</v>
      </c>
      <c r="B577" s="222">
        <v>19181</v>
      </c>
      <c r="C577" s="221" t="s">
        <v>2734</v>
      </c>
      <c r="D577" s="221" t="str">
        <f t="shared" si="8"/>
        <v>0</v>
      </c>
    </row>
    <row r="578" spans="1:4" hidden="1" x14ac:dyDescent="0.2">
      <c r="A578" s="221" t="s">
        <v>2733</v>
      </c>
      <c r="B578" s="222">
        <v>19166</v>
      </c>
      <c r="C578" s="221" t="s">
        <v>538</v>
      </c>
      <c r="D578" s="221" t="str">
        <f t="shared" ref="D578:D641" si="9">+IFERROR(B578/C578, "0")</f>
        <v>0</v>
      </c>
    </row>
    <row r="579" spans="1:4" hidden="1" x14ac:dyDescent="0.2">
      <c r="A579" s="221" t="s">
        <v>2732</v>
      </c>
      <c r="B579" s="222">
        <v>19102</v>
      </c>
      <c r="C579" s="221" t="s">
        <v>2731</v>
      </c>
      <c r="D579" s="221" t="str">
        <f t="shared" si="9"/>
        <v>0</v>
      </c>
    </row>
    <row r="580" spans="1:4" x14ac:dyDescent="0.2">
      <c r="A580" s="221" t="s">
        <v>2730</v>
      </c>
      <c r="B580" s="222">
        <v>19100</v>
      </c>
      <c r="C580" s="228">
        <v>434.31</v>
      </c>
      <c r="D580" s="221">
        <f t="shared" si="9"/>
        <v>43.977803872809744</v>
      </c>
    </row>
    <row r="581" spans="1:4" hidden="1" x14ac:dyDescent="0.2">
      <c r="A581" s="221" t="s">
        <v>2729</v>
      </c>
      <c r="B581" s="222">
        <v>19094</v>
      </c>
      <c r="C581" s="221" t="s">
        <v>538</v>
      </c>
      <c r="D581" s="221" t="str">
        <f t="shared" si="9"/>
        <v>0</v>
      </c>
    </row>
    <row r="582" spans="1:4" hidden="1" x14ac:dyDescent="0.2">
      <c r="A582" s="221" t="s">
        <v>2728</v>
      </c>
      <c r="B582" s="222">
        <v>19065</v>
      </c>
      <c r="C582" s="221" t="s">
        <v>538</v>
      </c>
      <c r="D582" s="221" t="str">
        <f t="shared" si="9"/>
        <v>0</v>
      </c>
    </row>
    <row r="583" spans="1:4" hidden="1" x14ac:dyDescent="0.2">
      <c r="A583" s="221" t="s">
        <v>2727</v>
      </c>
      <c r="B583" s="222">
        <v>19058</v>
      </c>
      <c r="C583" s="221" t="s">
        <v>538</v>
      </c>
      <c r="D583" s="221" t="str">
        <f t="shared" si="9"/>
        <v>0</v>
      </c>
    </row>
    <row r="584" spans="1:4" x14ac:dyDescent="0.2">
      <c r="A584" s="221" t="s">
        <v>2726</v>
      </c>
      <c r="B584" s="222">
        <v>19015</v>
      </c>
      <c r="C584" s="228">
        <v>335.99</v>
      </c>
      <c r="D584" s="221">
        <f t="shared" si="9"/>
        <v>56.59394624840025</v>
      </c>
    </row>
    <row r="585" spans="1:4" hidden="1" x14ac:dyDescent="0.2">
      <c r="A585" s="221" t="s">
        <v>2725</v>
      </c>
      <c r="B585" s="222">
        <v>19012</v>
      </c>
      <c r="C585" s="221" t="s">
        <v>538</v>
      </c>
      <c r="D585" s="221" t="str">
        <f t="shared" si="9"/>
        <v>0</v>
      </c>
    </row>
    <row r="586" spans="1:4" hidden="1" x14ac:dyDescent="0.2">
      <c r="A586" s="221" t="s">
        <v>2724</v>
      </c>
      <c r="B586" s="222">
        <v>18980</v>
      </c>
      <c r="C586" s="221" t="s">
        <v>2723</v>
      </c>
      <c r="D586" s="221" t="str">
        <f t="shared" si="9"/>
        <v>0</v>
      </c>
    </row>
    <row r="587" spans="1:4" hidden="1" x14ac:dyDescent="0.2">
      <c r="A587" s="221" t="s">
        <v>2722</v>
      </c>
      <c r="B587" s="222">
        <v>18978</v>
      </c>
      <c r="C587" s="221" t="s">
        <v>538</v>
      </c>
      <c r="D587" s="221" t="str">
        <f t="shared" si="9"/>
        <v>0</v>
      </c>
    </row>
    <row r="588" spans="1:4" hidden="1" x14ac:dyDescent="0.2">
      <c r="A588" s="221" t="s">
        <v>2721</v>
      </c>
      <c r="B588" s="222">
        <v>18968</v>
      </c>
      <c r="C588" s="221" t="s">
        <v>2386</v>
      </c>
      <c r="D588" s="221" t="str">
        <f t="shared" si="9"/>
        <v>0</v>
      </c>
    </row>
    <row r="589" spans="1:4" hidden="1" x14ac:dyDescent="0.2">
      <c r="A589" s="221" t="s">
        <v>2720</v>
      </c>
      <c r="B589" s="222">
        <v>18960</v>
      </c>
      <c r="C589" s="221" t="s">
        <v>2719</v>
      </c>
      <c r="D589" s="221" t="str">
        <f t="shared" si="9"/>
        <v>0</v>
      </c>
    </row>
    <row r="590" spans="1:4" hidden="1" x14ac:dyDescent="0.2">
      <c r="A590" s="221" t="s">
        <v>2718</v>
      </c>
      <c r="B590" s="222">
        <v>18952</v>
      </c>
      <c r="C590" s="221" t="s">
        <v>538</v>
      </c>
      <c r="D590" s="221" t="str">
        <f t="shared" si="9"/>
        <v>0</v>
      </c>
    </row>
    <row r="591" spans="1:4" hidden="1" x14ac:dyDescent="0.2">
      <c r="A591" s="221" t="s">
        <v>2717</v>
      </c>
      <c r="B591" s="222">
        <v>18946</v>
      </c>
      <c r="C591" s="221" t="s">
        <v>2716</v>
      </c>
      <c r="D591" s="221" t="str">
        <f t="shared" si="9"/>
        <v>0</v>
      </c>
    </row>
    <row r="592" spans="1:4" hidden="1" x14ac:dyDescent="0.2">
      <c r="A592" s="221" t="s">
        <v>2715</v>
      </c>
      <c r="B592" s="222">
        <v>18946</v>
      </c>
      <c r="C592" s="221" t="s">
        <v>538</v>
      </c>
      <c r="D592" s="221" t="str">
        <f t="shared" si="9"/>
        <v>0</v>
      </c>
    </row>
    <row r="593" spans="1:4" hidden="1" x14ac:dyDescent="0.2">
      <c r="A593" s="221" t="s">
        <v>2714</v>
      </c>
      <c r="B593" s="222">
        <v>18941</v>
      </c>
      <c r="C593" s="221" t="s">
        <v>538</v>
      </c>
      <c r="D593" s="221" t="str">
        <f t="shared" si="9"/>
        <v>0</v>
      </c>
    </row>
    <row r="594" spans="1:4" hidden="1" x14ac:dyDescent="0.2">
      <c r="A594" s="221" t="s">
        <v>2713</v>
      </c>
      <c r="B594" s="222">
        <v>18937</v>
      </c>
      <c r="C594" s="221" t="s">
        <v>2712</v>
      </c>
      <c r="D594" s="221" t="str">
        <f t="shared" si="9"/>
        <v>0</v>
      </c>
    </row>
    <row r="595" spans="1:4" hidden="1" x14ac:dyDescent="0.2">
      <c r="A595" s="221" t="s">
        <v>2711</v>
      </c>
      <c r="B595" s="222">
        <v>18899</v>
      </c>
      <c r="C595" s="221" t="s">
        <v>2710</v>
      </c>
      <c r="D595" s="221" t="str">
        <f t="shared" si="9"/>
        <v>0</v>
      </c>
    </row>
    <row r="596" spans="1:4" x14ac:dyDescent="0.2">
      <c r="A596" s="221" t="s">
        <v>2709</v>
      </c>
      <c r="B596" s="222">
        <v>18863</v>
      </c>
      <c r="C596" s="228">
        <v>261.19</v>
      </c>
      <c r="D596" s="221">
        <f t="shared" si="9"/>
        <v>72.219457100195257</v>
      </c>
    </row>
    <row r="597" spans="1:4" hidden="1" x14ac:dyDescent="0.2">
      <c r="A597" s="221" t="s">
        <v>2708</v>
      </c>
      <c r="B597" s="222">
        <v>18855</v>
      </c>
      <c r="C597" s="221" t="s">
        <v>538</v>
      </c>
      <c r="D597" s="221" t="str">
        <f t="shared" si="9"/>
        <v>0</v>
      </c>
    </row>
    <row r="598" spans="1:4" hidden="1" x14ac:dyDescent="0.2">
      <c r="A598" s="221" t="s">
        <v>2707</v>
      </c>
      <c r="B598" s="222">
        <v>18831</v>
      </c>
      <c r="C598" s="221" t="s">
        <v>538</v>
      </c>
      <c r="D598" s="221" t="str">
        <f t="shared" si="9"/>
        <v>0</v>
      </c>
    </row>
    <row r="599" spans="1:4" hidden="1" x14ac:dyDescent="0.2">
      <c r="A599" s="221" t="s">
        <v>2706</v>
      </c>
      <c r="B599" s="222">
        <v>18823</v>
      </c>
      <c r="C599" s="221" t="s">
        <v>538</v>
      </c>
      <c r="D599" s="221" t="str">
        <f t="shared" si="9"/>
        <v>0</v>
      </c>
    </row>
    <row r="600" spans="1:4" hidden="1" x14ac:dyDescent="0.2">
      <c r="A600" s="221" t="s">
        <v>2705</v>
      </c>
      <c r="B600" s="222">
        <v>18803</v>
      </c>
      <c r="C600" s="221" t="s">
        <v>538</v>
      </c>
      <c r="D600" s="221" t="str">
        <f t="shared" si="9"/>
        <v>0</v>
      </c>
    </row>
    <row r="601" spans="1:4" hidden="1" x14ac:dyDescent="0.2">
      <c r="A601" s="221" t="s">
        <v>2704</v>
      </c>
      <c r="B601" s="222">
        <v>18786</v>
      </c>
      <c r="C601" s="221" t="s">
        <v>2703</v>
      </c>
      <c r="D601" s="221" t="str">
        <f t="shared" si="9"/>
        <v>0</v>
      </c>
    </row>
    <row r="602" spans="1:4" x14ac:dyDescent="0.2">
      <c r="A602" s="221" t="s">
        <v>2702</v>
      </c>
      <c r="B602" s="222">
        <v>18767</v>
      </c>
      <c r="C602" s="228">
        <v>170</v>
      </c>
      <c r="D602" s="221">
        <f t="shared" si="9"/>
        <v>110.39411764705882</v>
      </c>
    </row>
    <row r="603" spans="1:4" hidden="1" x14ac:dyDescent="0.2">
      <c r="A603" s="221" t="s">
        <v>2701</v>
      </c>
      <c r="B603" s="222">
        <v>18752</v>
      </c>
      <c r="C603" s="221" t="s">
        <v>2700</v>
      </c>
      <c r="D603" s="221" t="str">
        <f t="shared" si="9"/>
        <v>0</v>
      </c>
    </row>
    <row r="604" spans="1:4" hidden="1" x14ac:dyDescent="0.2">
      <c r="A604" s="221" t="s">
        <v>2699</v>
      </c>
      <c r="B604" s="222">
        <v>18722</v>
      </c>
      <c r="C604" s="221" t="s">
        <v>538</v>
      </c>
      <c r="D604" s="221" t="str">
        <f t="shared" si="9"/>
        <v>0</v>
      </c>
    </row>
    <row r="605" spans="1:4" hidden="1" x14ac:dyDescent="0.2">
      <c r="A605" s="221" t="s">
        <v>2698</v>
      </c>
      <c r="B605" s="222">
        <v>18721</v>
      </c>
      <c r="C605" s="221" t="s">
        <v>538</v>
      </c>
      <c r="D605" s="221" t="str">
        <f t="shared" si="9"/>
        <v>0</v>
      </c>
    </row>
    <row r="606" spans="1:4" x14ac:dyDescent="0.2">
      <c r="A606" s="221" t="s">
        <v>2697</v>
      </c>
      <c r="B606" s="222">
        <v>18701</v>
      </c>
      <c r="C606" s="228">
        <v>180.96</v>
      </c>
      <c r="D606" s="221">
        <f t="shared" si="9"/>
        <v>103.34328028293545</v>
      </c>
    </row>
    <row r="607" spans="1:4" x14ac:dyDescent="0.2">
      <c r="A607" s="221" t="s">
        <v>2696</v>
      </c>
      <c r="B607" s="222">
        <v>18673</v>
      </c>
      <c r="C607" s="228">
        <v>368</v>
      </c>
      <c r="D607" s="221">
        <f t="shared" si="9"/>
        <v>50.741847826086953</v>
      </c>
    </row>
    <row r="608" spans="1:4" x14ac:dyDescent="0.2">
      <c r="A608" s="221" t="s">
        <v>2695</v>
      </c>
      <c r="B608" s="222">
        <v>18664</v>
      </c>
      <c r="C608" s="228">
        <v>274.99</v>
      </c>
      <c r="D608" s="221">
        <f t="shared" si="9"/>
        <v>67.871558965780565</v>
      </c>
    </row>
    <row r="609" spans="1:4" hidden="1" x14ac:dyDescent="0.2">
      <c r="A609" s="221" t="s">
        <v>2694</v>
      </c>
      <c r="B609" s="222">
        <v>18635</v>
      </c>
      <c r="C609" s="221" t="s">
        <v>2410</v>
      </c>
      <c r="D609" s="221" t="str">
        <f t="shared" si="9"/>
        <v>0</v>
      </c>
    </row>
    <row r="610" spans="1:4" hidden="1" x14ac:dyDescent="0.2">
      <c r="A610" s="221" t="s">
        <v>2693</v>
      </c>
      <c r="B610" s="222">
        <v>18599</v>
      </c>
      <c r="C610" s="221" t="s">
        <v>538</v>
      </c>
      <c r="D610" s="221" t="str">
        <f t="shared" si="9"/>
        <v>0</v>
      </c>
    </row>
    <row r="611" spans="1:4" hidden="1" x14ac:dyDescent="0.2">
      <c r="A611" s="221" t="s">
        <v>2692</v>
      </c>
      <c r="B611" s="222">
        <v>18583</v>
      </c>
      <c r="C611" s="221" t="s">
        <v>538</v>
      </c>
      <c r="D611" s="221" t="str">
        <f t="shared" si="9"/>
        <v>0</v>
      </c>
    </row>
    <row r="612" spans="1:4" x14ac:dyDescent="0.2">
      <c r="A612" s="221" t="s">
        <v>2691</v>
      </c>
      <c r="B612" s="222">
        <v>18553</v>
      </c>
      <c r="C612" s="228">
        <v>789.99</v>
      </c>
      <c r="D612" s="221">
        <f t="shared" si="9"/>
        <v>23.485107406422866</v>
      </c>
    </row>
    <row r="613" spans="1:4" hidden="1" x14ac:dyDescent="0.2">
      <c r="A613" s="221" t="s">
        <v>2690</v>
      </c>
      <c r="B613" s="222">
        <v>18515</v>
      </c>
      <c r="C613" s="221" t="s">
        <v>538</v>
      </c>
      <c r="D613" s="221" t="str">
        <f t="shared" si="9"/>
        <v>0</v>
      </c>
    </row>
    <row r="614" spans="1:4" hidden="1" x14ac:dyDescent="0.2">
      <c r="A614" s="221" t="s">
        <v>2689</v>
      </c>
      <c r="B614" s="222">
        <v>18450</v>
      </c>
      <c r="C614" s="221" t="s">
        <v>538</v>
      </c>
      <c r="D614" s="221" t="str">
        <f t="shared" si="9"/>
        <v>0</v>
      </c>
    </row>
    <row r="615" spans="1:4" hidden="1" x14ac:dyDescent="0.2">
      <c r="A615" s="221" t="s">
        <v>2688</v>
      </c>
      <c r="B615" s="222">
        <v>18409</v>
      </c>
      <c r="C615" s="221" t="s">
        <v>2317</v>
      </c>
      <c r="D615" s="221" t="str">
        <f t="shared" si="9"/>
        <v>0</v>
      </c>
    </row>
    <row r="616" spans="1:4" hidden="1" x14ac:dyDescent="0.2">
      <c r="A616" s="221" t="s">
        <v>2687</v>
      </c>
      <c r="B616" s="222">
        <v>18408</v>
      </c>
      <c r="C616" s="221" t="s">
        <v>538</v>
      </c>
      <c r="D616" s="221" t="str">
        <f t="shared" si="9"/>
        <v>0</v>
      </c>
    </row>
    <row r="617" spans="1:4" hidden="1" x14ac:dyDescent="0.2">
      <c r="A617" s="221" t="s">
        <v>2686</v>
      </c>
      <c r="B617" s="222">
        <v>18406</v>
      </c>
      <c r="C617" s="221" t="s">
        <v>538</v>
      </c>
      <c r="D617" s="221" t="str">
        <f t="shared" si="9"/>
        <v>0</v>
      </c>
    </row>
    <row r="618" spans="1:4" hidden="1" x14ac:dyDescent="0.2">
      <c r="A618" s="221" t="s">
        <v>2685</v>
      </c>
      <c r="B618" s="222">
        <v>18405</v>
      </c>
      <c r="C618" s="221" t="s">
        <v>538</v>
      </c>
      <c r="D618" s="221" t="str">
        <f t="shared" si="9"/>
        <v>0</v>
      </c>
    </row>
    <row r="619" spans="1:4" hidden="1" x14ac:dyDescent="0.2">
      <c r="A619" s="221" t="s">
        <v>2684</v>
      </c>
      <c r="B619" s="222">
        <v>18385</v>
      </c>
      <c r="C619" s="221" t="s">
        <v>2683</v>
      </c>
      <c r="D619" s="221" t="str">
        <f t="shared" si="9"/>
        <v>0</v>
      </c>
    </row>
    <row r="620" spans="1:4" hidden="1" x14ac:dyDescent="0.2">
      <c r="A620" s="221" t="s">
        <v>2682</v>
      </c>
      <c r="B620" s="222">
        <v>18361</v>
      </c>
      <c r="C620" s="221" t="s">
        <v>538</v>
      </c>
      <c r="D620" s="221" t="str">
        <f t="shared" si="9"/>
        <v>0</v>
      </c>
    </row>
    <row r="621" spans="1:4" x14ac:dyDescent="0.2">
      <c r="A621" s="221" t="s">
        <v>2681</v>
      </c>
      <c r="B621" s="222">
        <v>18342</v>
      </c>
      <c r="C621" s="228">
        <v>494.79</v>
      </c>
      <c r="D621" s="221">
        <f t="shared" si="9"/>
        <v>37.070272236706479</v>
      </c>
    </row>
    <row r="622" spans="1:4" x14ac:dyDescent="0.2">
      <c r="A622" s="221" t="s">
        <v>2680</v>
      </c>
      <c r="B622" s="222">
        <v>18340</v>
      </c>
      <c r="C622" s="228">
        <v>565</v>
      </c>
      <c r="D622" s="221">
        <f t="shared" si="9"/>
        <v>32.460176991150441</v>
      </c>
    </row>
    <row r="623" spans="1:4" x14ac:dyDescent="0.2">
      <c r="A623" s="221" t="s">
        <v>2679</v>
      </c>
      <c r="B623" s="222">
        <v>18324</v>
      </c>
      <c r="C623" s="228">
        <v>374.99</v>
      </c>
      <c r="D623" s="221">
        <f t="shared" si="9"/>
        <v>48.86530307474866</v>
      </c>
    </row>
    <row r="624" spans="1:4" hidden="1" x14ac:dyDescent="0.2">
      <c r="A624" s="221" t="s">
        <v>2678</v>
      </c>
      <c r="B624" s="222">
        <v>18284</v>
      </c>
      <c r="C624" s="221" t="s">
        <v>2677</v>
      </c>
      <c r="D624" s="221" t="str">
        <f t="shared" si="9"/>
        <v>0</v>
      </c>
    </row>
    <row r="625" spans="1:4" hidden="1" x14ac:dyDescent="0.2">
      <c r="A625" s="221" t="s">
        <v>2676</v>
      </c>
      <c r="B625" s="222">
        <v>18268</v>
      </c>
      <c r="C625" s="221" t="s">
        <v>2230</v>
      </c>
      <c r="D625" s="221" t="str">
        <f t="shared" si="9"/>
        <v>0</v>
      </c>
    </row>
    <row r="626" spans="1:4" hidden="1" x14ac:dyDescent="0.2">
      <c r="A626" s="221" t="s">
        <v>2675</v>
      </c>
      <c r="B626" s="222">
        <v>18245</v>
      </c>
      <c r="C626" s="221" t="s">
        <v>538</v>
      </c>
      <c r="D626" s="221" t="str">
        <f t="shared" si="9"/>
        <v>0</v>
      </c>
    </row>
    <row r="627" spans="1:4" hidden="1" x14ac:dyDescent="0.2">
      <c r="A627" s="221" t="s">
        <v>2674</v>
      </c>
      <c r="B627" s="222">
        <v>18244</v>
      </c>
      <c r="C627" s="221" t="s">
        <v>2673</v>
      </c>
      <c r="D627" s="221" t="str">
        <f t="shared" si="9"/>
        <v>0</v>
      </c>
    </row>
    <row r="628" spans="1:4" x14ac:dyDescent="0.2">
      <c r="A628" s="221" t="s">
        <v>2672</v>
      </c>
      <c r="B628" s="222">
        <v>18217</v>
      </c>
      <c r="C628" s="228">
        <v>129.88</v>
      </c>
      <c r="D628" s="221">
        <f t="shared" si="9"/>
        <v>140.26024022174315</v>
      </c>
    </row>
    <row r="629" spans="1:4" hidden="1" x14ac:dyDescent="0.2">
      <c r="A629" s="221" t="s">
        <v>2671</v>
      </c>
      <c r="B629" s="222">
        <v>18192</v>
      </c>
      <c r="C629" s="221" t="s">
        <v>2670</v>
      </c>
      <c r="D629" s="221" t="str">
        <f t="shared" si="9"/>
        <v>0</v>
      </c>
    </row>
    <row r="630" spans="1:4" hidden="1" x14ac:dyDescent="0.2">
      <c r="A630" s="221" t="s">
        <v>2669</v>
      </c>
      <c r="B630" s="222">
        <v>18182</v>
      </c>
      <c r="C630" s="221" t="s">
        <v>538</v>
      </c>
      <c r="D630" s="221" t="str">
        <f t="shared" si="9"/>
        <v>0</v>
      </c>
    </row>
    <row r="631" spans="1:4" hidden="1" x14ac:dyDescent="0.2">
      <c r="A631" s="221" t="s">
        <v>2668</v>
      </c>
      <c r="B631" s="222">
        <v>18148</v>
      </c>
      <c r="C631" s="221" t="s">
        <v>538</v>
      </c>
      <c r="D631" s="221" t="str">
        <f t="shared" si="9"/>
        <v>0</v>
      </c>
    </row>
    <row r="632" spans="1:4" hidden="1" x14ac:dyDescent="0.2">
      <c r="A632" s="221" t="s">
        <v>2667</v>
      </c>
      <c r="B632" s="222">
        <v>18127</v>
      </c>
      <c r="C632" s="221" t="s">
        <v>2666</v>
      </c>
      <c r="D632" s="221" t="str">
        <f t="shared" si="9"/>
        <v>0</v>
      </c>
    </row>
    <row r="633" spans="1:4" x14ac:dyDescent="0.2">
      <c r="A633" s="221" t="s">
        <v>2665</v>
      </c>
      <c r="B633" s="222">
        <v>18107</v>
      </c>
      <c r="C633" s="228">
        <v>247.99</v>
      </c>
      <c r="D633" s="221">
        <f t="shared" si="9"/>
        <v>73.015040929069713</v>
      </c>
    </row>
    <row r="634" spans="1:4" hidden="1" x14ac:dyDescent="0.2">
      <c r="A634" s="221" t="s">
        <v>2664</v>
      </c>
      <c r="B634" s="222">
        <v>18104</v>
      </c>
      <c r="C634" s="221" t="s">
        <v>538</v>
      </c>
      <c r="D634" s="221" t="str">
        <f t="shared" si="9"/>
        <v>0</v>
      </c>
    </row>
    <row r="635" spans="1:4" x14ac:dyDescent="0.2">
      <c r="A635" s="221" t="s">
        <v>2663</v>
      </c>
      <c r="B635" s="222">
        <v>18078</v>
      </c>
      <c r="C635" s="228">
        <v>298.67</v>
      </c>
      <c r="D635" s="221">
        <f t="shared" si="9"/>
        <v>60.528342317608057</v>
      </c>
    </row>
    <row r="636" spans="1:4" hidden="1" x14ac:dyDescent="0.2">
      <c r="A636" s="221" t="s">
        <v>2662</v>
      </c>
      <c r="B636" s="222">
        <v>18070</v>
      </c>
      <c r="C636" s="221" t="s">
        <v>2661</v>
      </c>
      <c r="D636" s="221" t="str">
        <f t="shared" si="9"/>
        <v>0</v>
      </c>
    </row>
    <row r="637" spans="1:4" x14ac:dyDescent="0.2">
      <c r="A637" s="221" t="s">
        <v>2660</v>
      </c>
      <c r="B637" s="222">
        <v>18054</v>
      </c>
      <c r="C637" s="228">
        <v>930</v>
      </c>
      <c r="D637" s="221">
        <f t="shared" si="9"/>
        <v>19.412903225806453</v>
      </c>
    </row>
    <row r="638" spans="1:4" hidden="1" x14ac:dyDescent="0.2">
      <c r="A638" s="221" t="s">
        <v>2659</v>
      </c>
      <c r="B638" s="222">
        <v>17960</v>
      </c>
      <c r="C638" s="221" t="s">
        <v>2658</v>
      </c>
      <c r="D638" s="221" t="str">
        <f t="shared" si="9"/>
        <v>0</v>
      </c>
    </row>
    <row r="639" spans="1:4" x14ac:dyDescent="0.2">
      <c r="A639" s="221" t="s">
        <v>2657</v>
      </c>
      <c r="B639" s="222">
        <v>17930</v>
      </c>
      <c r="C639" s="228">
        <v>74.900000000000006</v>
      </c>
      <c r="D639" s="221">
        <f t="shared" si="9"/>
        <v>239.38584779706272</v>
      </c>
    </row>
    <row r="640" spans="1:4" hidden="1" x14ac:dyDescent="0.2">
      <c r="A640" s="221" t="s">
        <v>2656</v>
      </c>
      <c r="B640" s="222">
        <v>17832</v>
      </c>
      <c r="C640" s="221" t="s">
        <v>2655</v>
      </c>
      <c r="D640" s="221" t="str">
        <f t="shared" si="9"/>
        <v>0</v>
      </c>
    </row>
    <row r="641" spans="1:4" hidden="1" x14ac:dyDescent="0.2">
      <c r="A641" s="221" t="s">
        <v>2654</v>
      </c>
      <c r="B641" s="222">
        <v>17826</v>
      </c>
      <c r="C641" s="221" t="s">
        <v>538</v>
      </c>
      <c r="D641" s="221" t="str">
        <f t="shared" si="9"/>
        <v>0</v>
      </c>
    </row>
    <row r="642" spans="1:4" x14ac:dyDescent="0.2">
      <c r="A642" s="221" t="s">
        <v>2653</v>
      </c>
      <c r="B642" s="222">
        <v>17773</v>
      </c>
      <c r="C642" s="228">
        <v>83.49</v>
      </c>
      <c r="D642" s="221">
        <f t="shared" ref="D642:D705" si="10">+IFERROR(B642/C642, "0")</f>
        <v>212.87579350820459</v>
      </c>
    </row>
    <row r="643" spans="1:4" x14ac:dyDescent="0.2">
      <c r="A643" s="221" t="s">
        <v>2652</v>
      </c>
      <c r="B643" s="222">
        <v>17765</v>
      </c>
      <c r="C643" s="228">
        <v>245</v>
      </c>
      <c r="D643" s="221">
        <f t="shared" si="10"/>
        <v>72.510204081632651</v>
      </c>
    </row>
    <row r="644" spans="1:4" x14ac:dyDescent="0.2">
      <c r="A644" s="221" t="s">
        <v>2651</v>
      </c>
      <c r="B644" s="222">
        <v>17752</v>
      </c>
      <c r="C644" s="228">
        <v>1424.99</v>
      </c>
      <c r="D644" s="221">
        <f t="shared" si="10"/>
        <v>12.457631281623028</v>
      </c>
    </row>
    <row r="645" spans="1:4" hidden="1" x14ac:dyDescent="0.2">
      <c r="A645" s="221" t="s">
        <v>2650</v>
      </c>
      <c r="B645" s="222">
        <v>17752</v>
      </c>
      <c r="C645" s="221" t="s">
        <v>538</v>
      </c>
      <c r="D645" s="221" t="str">
        <f t="shared" si="10"/>
        <v>0</v>
      </c>
    </row>
    <row r="646" spans="1:4" hidden="1" x14ac:dyDescent="0.2">
      <c r="A646" s="221" t="s">
        <v>2649</v>
      </c>
      <c r="B646" s="222">
        <v>17748</v>
      </c>
      <c r="C646" s="221" t="s">
        <v>538</v>
      </c>
      <c r="D646" s="221" t="str">
        <f t="shared" si="10"/>
        <v>0</v>
      </c>
    </row>
    <row r="647" spans="1:4" hidden="1" x14ac:dyDescent="0.2">
      <c r="A647" s="221" t="s">
        <v>2648</v>
      </c>
      <c r="B647" s="222">
        <v>17738</v>
      </c>
      <c r="C647" s="221" t="s">
        <v>2647</v>
      </c>
      <c r="D647" s="221" t="str">
        <f t="shared" si="10"/>
        <v>0</v>
      </c>
    </row>
    <row r="648" spans="1:4" hidden="1" x14ac:dyDescent="0.2">
      <c r="A648" s="221" t="s">
        <v>2646</v>
      </c>
      <c r="B648" s="222">
        <v>17686</v>
      </c>
      <c r="C648" s="221" t="s">
        <v>2645</v>
      </c>
      <c r="D648" s="221" t="str">
        <f t="shared" si="10"/>
        <v>0</v>
      </c>
    </row>
    <row r="649" spans="1:4" hidden="1" x14ac:dyDescent="0.2">
      <c r="A649" s="221" t="s">
        <v>2644</v>
      </c>
      <c r="B649" s="222">
        <v>17641</v>
      </c>
      <c r="C649" s="221" t="s">
        <v>2109</v>
      </c>
      <c r="D649" s="221" t="str">
        <f t="shared" si="10"/>
        <v>0</v>
      </c>
    </row>
    <row r="650" spans="1:4" hidden="1" x14ac:dyDescent="0.2">
      <c r="A650" s="221" t="s">
        <v>2643</v>
      </c>
      <c r="B650" s="222">
        <v>17551</v>
      </c>
      <c r="C650" s="221" t="s">
        <v>538</v>
      </c>
      <c r="D650" s="221" t="str">
        <f t="shared" si="10"/>
        <v>0</v>
      </c>
    </row>
    <row r="651" spans="1:4" x14ac:dyDescent="0.2">
      <c r="A651" s="221" t="s">
        <v>2642</v>
      </c>
      <c r="B651" s="222">
        <v>17541</v>
      </c>
      <c r="C651" s="228">
        <v>108.8</v>
      </c>
      <c r="D651" s="221">
        <f t="shared" si="10"/>
        <v>161.22242647058823</v>
      </c>
    </row>
    <row r="652" spans="1:4" hidden="1" x14ac:dyDescent="0.2">
      <c r="A652" s="221" t="s">
        <v>2641</v>
      </c>
      <c r="B652" s="222">
        <v>17487</v>
      </c>
      <c r="C652" s="221" t="s">
        <v>538</v>
      </c>
      <c r="D652" s="221" t="str">
        <f t="shared" si="10"/>
        <v>0</v>
      </c>
    </row>
    <row r="653" spans="1:4" hidden="1" x14ac:dyDescent="0.2">
      <c r="A653" s="221" t="s">
        <v>2640</v>
      </c>
      <c r="B653" s="222">
        <v>17484</v>
      </c>
      <c r="C653" s="221" t="s">
        <v>2639</v>
      </c>
      <c r="D653" s="221" t="str">
        <f t="shared" si="10"/>
        <v>0</v>
      </c>
    </row>
    <row r="654" spans="1:4" hidden="1" x14ac:dyDescent="0.2">
      <c r="A654" s="221" t="s">
        <v>2638</v>
      </c>
      <c r="B654" s="222">
        <v>17472</v>
      </c>
      <c r="C654" s="221" t="s">
        <v>538</v>
      </c>
      <c r="D654" s="221" t="str">
        <f t="shared" si="10"/>
        <v>0</v>
      </c>
    </row>
    <row r="655" spans="1:4" hidden="1" x14ac:dyDescent="0.2">
      <c r="A655" s="221" t="s">
        <v>2637</v>
      </c>
      <c r="B655" s="222">
        <v>17469</v>
      </c>
      <c r="C655" s="221" t="s">
        <v>538</v>
      </c>
      <c r="D655" s="221" t="str">
        <f t="shared" si="10"/>
        <v>0</v>
      </c>
    </row>
    <row r="656" spans="1:4" x14ac:dyDescent="0.2">
      <c r="A656" s="221" t="s">
        <v>2636</v>
      </c>
      <c r="B656" s="222">
        <v>17466</v>
      </c>
      <c r="C656" s="228">
        <v>283.45999999999998</v>
      </c>
      <c r="D656" s="221">
        <f t="shared" si="10"/>
        <v>61.617159387567916</v>
      </c>
    </row>
    <row r="657" spans="1:4" x14ac:dyDescent="0.2">
      <c r="A657" s="221" t="s">
        <v>2635</v>
      </c>
      <c r="B657" s="222">
        <v>17433</v>
      </c>
      <c r="C657" s="228">
        <v>208.5</v>
      </c>
      <c r="D657" s="221">
        <f t="shared" si="10"/>
        <v>83.611510791366911</v>
      </c>
    </row>
    <row r="658" spans="1:4" hidden="1" x14ac:dyDescent="0.2">
      <c r="A658" s="221" t="s">
        <v>2634</v>
      </c>
      <c r="B658" s="222">
        <v>17430</v>
      </c>
      <c r="C658" s="221" t="s">
        <v>2633</v>
      </c>
      <c r="D658" s="221" t="str">
        <f t="shared" si="10"/>
        <v>0</v>
      </c>
    </row>
    <row r="659" spans="1:4" hidden="1" x14ac:dyDescent="0.2">
      <c r="A659" s="221" t="s">
        <v>2632</v>
      </c>
      <c r="B659" s="222">
        <v>17360</v>
      </c>
      <c r="C659" s="221" t="s">
        <v>2429</v>
      </c>
      <c r="D659" s="221" t="str">
        <f t="shared" si="10"/>
        <v>0</v>
      </c>
    </row>
    <row r="660" spans="1:4" hidden="1" x14ac:dyDescent="0.2">
      <c r="A660" s="221" t="s">
        <v>2631</v>
      </c>
      <c r="B660" s="222">
        <v>17359</v>
      </c>
      <c r="C660" s="221" t="s">
        <v>2630</v>
      </c>
      <c r="D660" s="221" t="str">
        <f t="shared" si="10"/>
        <v>0</v>
      </c>
    </row>
    <row r="661" spans="1:4" hidden="1" x14ac:dyDescent="0.2">
      <c r="A661" s="221" t="s">
        <v>2629</v>
      </c>
      <c r="B661" s="222">
        <v>17315</v>
      </c>
      <c r="C661" s="221" t="s">
        <v>538</v>
      </c>
      <c r="D661" s="221" t="str">
        <f t="shared" si="10"/>
        <v>0</v>
      </c>
    </row>
    <row r="662" spans="1:4" hidden="1" x14ac:dyDescent="0.2">
      <c r="A662" s="221" t="s">
        <v>2628</v>
      </c>
      <c r="B662" s="222">
        <v>17292</v>
      </c>
      <c r="C662" s="221" t="s">
        <v>2443</v>
      </c>
      <c r="D662" s="221" t="str">
        <f t="shared" si="10"/>
        <v>0</v>
      </c>
    </row>
    <row r="663" spans="1:4" hidden="1" x14ac:dyDescent="0.2">
      <c r="A663" s="221" t="s">
        <v>2627</v>
      </c>
      <c r="B663" s="222">
        <v>17287</v>
      </c>
      <c r="C663" s="221" t="s">
        <v>538</v>
      </c>
      <c r="D663" s="221" t="str">
        <f t="shared" si="10"/>
        <v>0</v>
      </c>
    </row>
    <row r="664" spans="1:4" x14ac:dyDescent="0.2">
      <c r="A664" s="221" t="s">
        <v>2626</v>
      </c>
      <c r="B664" s="222">
        <v>17232</v>
      </c>
      <c r="C664" s="228">
        <v>329.88</v>
      </c>
      <c r="D664" s="221">
        <f t="shared" si="10"/>
        <v>52.237177155329213</v>
      </c>
    </row>
    <row r="665" spans="1:4" hidden="1" x14ac:dyDescent="0.2">
      <c r="A665" s="221" t="s">
        <v>2625</v>
      </c>
      <c r="B665" s="222">
        <v>17225</v>
      </c>
      <c r="C665" s="221" t="s">
        <v>538</v>
      </c>
      <c r="D665" s="221" t="str">
        <f t="shared" si="10"/>
        <v>0</v>
      </c>
    </row>
    <row r="666" spans="1:4" x14ac:dyDescent="0.2">
      <c r="A666" s="221" t="s">
        <v>2624</v>
      </c>
      <c r="B666" s="222">
        <v>17215</v>
      </c>
      <c r="C666" s="228">
        <v>468.81</v>
      </c>
      <c r="D666" s="221">
        <f t="shared" si="10"/>
        <v>36.720633092297518</v>
      </c>
    </row>
    <row r="667" spans="1:4" hidden="1" x14ac:dyDescent="0.2">
      <c r="A667" s="221" t="s">
        <v>2623</v>
      </c>
      <c r="B667" s="222">
        <v>17204</v>
      </c>
      <c r="C667" s="221" t="s">
        <v>2622</v>
      </c>
      <c r="D667" s="221" t="str">
        <f t="shared" si="10"/>
        <v>0</v>
      </c>
    </row>
    <row r="668" spans="1:4" hidden="1" x14ac:dyDescent="0.2">
      <c r="A668" s="221" t="s">
        <v>2621</v>
      </c>
      <c r="B668" s="222">
        <v>17160</v>
      </c>
      <c r="C668" s="221" t="s">
        <v>538</v>
      </c>
      <c r="D668" s="221" t="str">
        <f t="shared" si="10"/>
        <v>0</v>
      </c>
    </row>
    <row r="669" spans="1:4" hidden="1" x14ac:dyDescent="0.2">
      <c r="A669" s="221" t="s">
        <v>2620</v>
      </c>
      <c r="B669" s="222">
        <v>17141</v>
      </c>
      <c r="C669" s="221" t="s">
        <v>538</v>
      </c>
      <c r="D669" s="221" t="str">
        <f t="shared" si="10"/>
        <v>0</v>
      </c>
    </row>
    <row r="670" spans="1:4" hidden="1" x14ac:dyDescent="0.2">
      <c r="A670" s="221" t="s">
        <v>2619</v>
      </c>
      <c r="B670" s="222">
        <v>17125</v>
      </c>
      <c r="C670" s="221" t="s">
        <v>538</v>
      </c>
      <c r="D670" s="221" t="str">
        <f t="shared" si="10"/>
        <v>0</v>
      </c>
    </row>
    <row r="671" spans="1:4" x14ac:dyDescent="0.2">
      <c r="A671" s="221" t="s">
        <v>2618</v>
      </c>
      <c r="B671" s="222">
        <v>17119</v>
      </c>
      <c r="C671" s="228">
        <v>119.99</v>
      </c>
      <c r="D671" s="221">
        <f t="shared" si="10"/>
        <v>142.67022251854323</v>
      </c>
    </row>
    <row r="672" spans="1:4" hidden="1" x14ac:dyDescent="0.2">
      <c r="A672" s="221" t="s">
        <v>2617</v>
      </c>
      <c r="B672" s="222">
        <v>17086</v>
      </c>
      <c r="C672" s="221" t="s">
        <v>538</v>
      </c>
      <c r="D672" s="221" t="str">
        <f t="shared" si="10"/>
        <v>0</v>
      </c>
    </row>
    <row r="673" spans="1:4" x14ac:dyDescent="0.2">
      <c r="A673" s="221" t="s">
        <v>2616</v>
      </c>
      <c r="B673" s="222">
        <v>17083</v>
      </c>
      <c r="C673" s="228">
        <v>139.4</v>
      </c>
      <c r="D673" s="221">
        <f t="shared" si="10"/>
        <v>122.54662840746055</v>
      </c>
    </row>
    <row r="674" spans="1:4" hidden="1" x14ac:dyDescent="0.2">
      <c r="A674" s="221" t="s">
        <v>2615</v>
      </c>
      <c r="B674" s="222">
        <v>17023</v>
      </c>
      <c r="C674" s="221" t="s">
        <v>2317</v>
      </c>
      <c r="D674" s="221" t="str">
        <f t="shared" si="10"/>
        <v>0</v>
      </c>
    </row>
    <row r="675" spans="1:4" x14ac:dyDescent="0.2">
      <c r="A675" s="221" t="s">
        <v>2614</v>
      </c>
      <c r="B675" s="222">
        <v>17017</v>
      </c>
      <c r="C675" s="228">
        <v>437.59</v>
      </c>
      <c r="D675" s="221">
        <f t="shared" si="10"/>
        <v>38.888000182819539</v>
      </c>
    </row>
    <row r="676" spans="1:4" hidden="1" x14ac:dyDescent="0.2">
      <c r="A676" s="221" t="s">
        <v>2613</v>
      </c>
      <c r="B676" s="222">
        <v>16914</v>
      </c>
      <c r="C676" s="221" t="s">
        <v>2612</v>
      </c>
      <c r="D676" s="221" t="str">
        <f t="shared" si="10"/>
        <v>0</v>
      </c>
    </row>
    <row r="677" spans="1:4" hidden="1" x14ac:dyDescent="0.2">
      <c r="A677" s="221" t="s">
        <v>2611</v>
      </c>
      <c r="B677" s="222">
        <v>16908</v>
      </c>
      <c r="C677" s="221" t="s">
        <v>538</v>
      </c>
      <c r="D677" s="221" t="str">
        <f t="shared" si="10"/>
        <v>0</v>
      </c>
    </row>
    <row r="678" spans="1:4" hidden="1" x14ac:dyDescent="0.2">
      <c r="A678" s="221" t="s">
        <v>2610</v>
      </c>
      <c r="B678" s="222">
        <v>16903</v>
      </c>
      <c r="C678" s="221" t="s">
        <v>538</v>
      </c>
      <c r="D678" s="221" t="str">
        <f t="shared" si="10"/>
        <v>0</v>
      </c>
    </row>
    <row r="679" spans="1:4" hidden="1" x14ac:dyDescent="0.2">
      <c r="A679" s="221" t="s">
        <v>2609</v>
      </c>
      <c r="B679" s="222">
        <v>16846</v>
      </c>
      <c r="C679" s="221" t="s">
        <v>538</v>
      </c>
      <c r="D679" s="221" t="str">
        <f t="shared" si="10"/>
        <v>0</v>
      </c>
    </row>
    <row r="680" spans="1:4" hidden="1" x14ac:dyDescent="0.2">
      <c r="A680" s="221" t="s">
        <v>2608</v>
      </c>
      <c r="B680" s="222">
        <v>16833</v>
      </c>
      <c r="C680" s="221" t="s">
        <v>2607</v>
      </c>
      <c r="D680" s="221" t="str">
        <f t="shared" si="10"/>
        <v>0</v>
      </c>
    </row>
    <row r="681" spans="1:4" x14ac:dyDescent="0.2">
      <c r="A681" s="221" t="s">
        <v>2606</v>
      </c>
      <c r="B681" s="222">
        <v>16791</v>
      </c>
      <c r="C681" s="228">
        <v>139.99</v>
      </c>
      <c r="D681" s="221">
        <f t="shared" si="10"/>
        <v>119.9442817344096</v>
      </c>
    </row>
    <row r="682" spans="1:4" hidden="1" x14ac:dyDescent="0.2">
      <c r="A682" s="221" t="s">
        <v>2605</v>
      </c>
      <c r="B682" s="222">
        <v>16756</v>
      </c>
      <c r="C682" s="221" t="s">
        <v>538</v>
      </c>
      <c r="D682" s="221" t="str">
        <f t="shared" si="10"/>
        <v>0</v>
      </c>
    </row>
    <row r="683" spans="1:4" hidden="1" x14ac:dyDescent="0.2">
      <c r="A683" s="221" t="s">
        <v>2604</v>
      </c>
      <c r="B683" s="222">
        <v>16740</v>
      </c>
      <c r="C683" s="221" t="s">
        <v>538</v>
      </c>
      <c r="D683" s="221" t="str">
        <f t="shared" si="10"/>
        <v>0</v>
      </c>
    </row>
    <row r="684" spans="1:4" hidden="1" x14ac:dyDescent="0.2">
      <c r="A684" s="221" t="s">
        <v>2603</v>
      </c>
      <c r="B684" s="222">
        <v>16729</v>
      </c>
      <c r="C684" s="221" t="s">
        <v>538</v>
      </c>
      <c r="D684" s="221" t="str">
        <f t="shared" si="10"/>
        <v>0</v>
      </c>
    </row>
    <row r="685" spans="1:4" hidden="1" x14ac:dyDescent="0.2">
      <c r="A685" s="221" t="s">
        <v>2602</v>
      </c>
      <c r="B685" s="222">
        <v>16706</v>
      </c>
      <c r="C685" s="221" t="s">
        <v>538</v>
      </c>
      <c r="D685" s="221" t="str">
        <f t="shared" si="10"/>
        <v>0</v>
      </c>
    </row>
    <row r="686" spans="1:4" hidden="1" x14ac:dyDescent="0.2">
      <c r="A686" s="221" t="s">
        <v>2601</v>
      </c>
      <c r="B686" s="222">
        <v>16703</v>
      </c>
      <c r="C686" s="221" t="s">
        <v>538</v>
      </c>
      <c r="D686" s="221" t="str">
        <f t="shared" si="10"/>
        <v>0</v>
      </c>
    </row>
    <row r="687" spans="1:4" x14ac:dyDescent="0.2">
      <c r="A687" s="221" t="s">
        <v>2600</v>
      </c>
      <c r="B687" s="222">
        <v>16669</v>
      </c>
      <c r="C687" s="228">
        <v>448.95</v>
      </c>
      <c r="D687" s="221">
        <f t="shared" si="10"/>
        <v>37.128856220069054</v>
      </c>
    </row>
    <row r="688" spans="1:4" hidden="1" x14ac:dyDescent="0.2">
      <c r="A688" s="221" t="s">
        <v>2599</v>
      </c>
      <c r="B688" s="222">
        <v>16621</v>
      </c>
      <c r="C688" s="221" t="s">
        <v>2598</v>
      </c>
      <c r="D688" s="221" t="str">
        <f t="shared" si="10"/>
        <v>0</v>
      </c>
    </row>
    <row r="689" spans="1:4" x14ac:dyDescent="0.2">
      <c r="A689" s="221" t="s">
        <v>2597</v>
      </c>
      <c r="B689" s="222">
        <v>16621</v>
      </c>
      <c r="C689" s="228">
        <v>347.99</v>
      </c>
      <c r="D689" s="221">
        <f t="shared" si="10"/>
        <v>47.762866749044512</v>
      </c>
    </row>
    <row r="690" spans="1:4" x14ac:dyDescent="0.2">
      <c r="A690" s="221" t="s">
        <v>2596</v>
      </c>
      <c r="B690" s="222">
        <v>16618</v>
      </c>
      <c r="C690" s="228">
        <v>228</v>
      </c>
      <c r="D690" s="221">
        <f t="shared" si="10"/>
        <v>72.885964912280699</v>
      </c>
    </row>
    <row r="691" spans="1:4" x14ac:dyDescent="0.2">
      <c r="A691" s="221" t="s">
        <v>2595</v>
      </c>
      <c r="B691" s="222">
        <v>16569</v>
      </c>
      <c r="C691" s="228">
        <v>213.19</v>
      </c>
      <c r="D691" s="221">
        <f t="shared" si="10"/>
        <v>77.719405225385813</v>
      </c>
    </row>
    <row r="692" spans="1:4" x14ac:dyDescent="0.2">
      <c r="A692" s="221" t="s">
        <v>2594</v>
      </c>
      <c r="B692" s="222">
        <v>16566</v>
      </c>
      <c r="C692" s="228">
        <v>499</v>
      </c>
      <c r="D692" s="221">
        <f t="shared" si="10"/>
        <v>33.198396793587172</v>
      </c>
    </row>
    <row r="693" spans="1:4" x14ac:dyDescent="0.2">
      <c r="A693" s="221" t="s">
        <v>2593</v>
      </c>
      <c r="B693" s="222">
        <v>16560</v>
      </c>
      <c r="C693" s="228">
        <v>49</v>
      </c>
      <c r="D693" s="221">
        <f t="shared" si="10"/>
        <v>337.9591836734694</v>
      </c>
    </row>
    <row r="694" spans="1:4" hidden="1" x14ac:dyDescent="0.2">
      <c r="A694" s="221" t="s">
        <v>2592</v>
      </c>
      <c r="B694" s="222">
        <v>16514</v>
      </c>
      <c r="C694" s="221" t="s">
        <v>2443</v>
      </c>
      <c r="D694" s="221" t="str">
        <f t="shared" si="10"/>
        <v>0</v>
      </c>
    </row>
    <row r="695" spans="1:4" x14ac:dyDescent="0.2">
      <c r="A695" s="221" t="s">
        <v>2591</v>
      </c>
      <c r="B695" s="222">
        <v>16501</v>
      </c>
      <c r="C695" s="228">
        <v>227.82</v>
      </c>
      <c r="D695" s="221">
        <f t="shared" si="10"/>
        <v>72.429988587481347</v>
      </c>
    </row>
    <row r="696" spans="1:4" x14ac:dyDescent="0.2">
      <c r="A696" s="221" t="s">
        <v>2590</v>
      </c>
      <c r="B696" s="222">
        <v>16480</v>
      </c>
      <c r="C696" s="228">
        <v>189.99</v>
      </c>
      <c r="D696" s="221">
        <f t="shared" si="10"/>
        <v>86.741407442496964</v>
      </c>
    </row>
    <row r="697" spans="1:4" x14ac:dyDescent="0.2">
      <c r="A697" s="221" t="s">
        <v>2589</v>
      </c>
      <c r="B697" s="222">
        <v>16442</v>
      </c>
      <c r="C697" s="228">
        <v>560.22</v>
      </c>
      <c r="D697" s="221">
        <f t="shared" si="10"/>
        <v>29.349184249045017</v>
      </c>
    </row>
    <row r="698" spans="1:4" hidden="1" x14ac:dyDescent="0.2">
      <c r="A698" s="221" t="s">
        <v>2588</v>
      </c>
      <c r="B698" s="222">
        <v>16418</v>
      </c>
      <c r="C698" s="221" t="s">
        <v>2580</v>
      </c>
      <c r="D698" s="221" t="str">
        <f t="shared" si="10"/>
        <v>0</v>
      </c>
    </row>
    <row r="699" spans="1:4" hidden="1" x14ac:dyDescent="0.2">
      <c r="A699" s="221" t="s">
        <v>2587</v>
      </c>
      <c r="B699" s="222">
        <v>16402</v>
      </c>
      <c r="C699" s="221" t="s">
        <v>538</v>
      </c>
      <c r="D699" s="221" t="str">
        <f t="shared" si="10"/>
        <v>0</v>
      </c>
    </row>
    <row r="700" spans="1:4" hidden="1" x14ac:dyDescent="0.2">
      <c r="A700" s="221" t="s">
        <v>2586</v>
      </c>
      <c r="B700" s="222">
        <v>16401</v>
      </c>
      <c r="C700" s="221" t="s">
        <v>2317</v>
      </c>
      <c r="D700" s="221" t="str">
        <f t="shared" si="10"/>
        <v>0</v>
      </c>
    </row>
    <row r="701" spans="1:4" x14ac:dyDescent="0.2">
      <c r="A701" s="221" t="s">
        <v>2585</v>
      </c>
      <c r="B701" s="222">
        <v>16389</v>
      </c>
      <c r="C701" s="228">
        <v>295</v>
      </c>
      <c r="D701" s="221">
        <f t="shared" si="10"/>
        <v>55.55593220338983</v>
      </c>
    </row>
    <row r="702" spans="1:4" hidden="1" x14ac:dyDescent="0.2">
      <c r="A702" s="221" t="s">
        <v>2584</v>
      </c>
      <c r="B702" s="222">
        <v>16386</v>
      </c>
      <c r="C702" s="221" t="s">
        <v>538</v>
      </c>
      <c r="D702" s="221" t="str">
        <f t="shared" si="10"/>
        <v>0</v>
      </c>
    </row>
    <row r="703" spans="1:4" hidden="1" x14ac:dyDescent="0.2">
      <c r="A703" s="221" t="s">
        <v>2583</v>
      </c>
      <c r="B703" s="222">
        <v>16355</v>
      </c>
      <c r="C703" s="221" t="s">
        <v>538</v>
      </c>
      <c r="D703" s="221" t="str">
        <f t="shared" si="10"/>
        <v>0</v>
      </c>
    </row>
    <row r="704" spans="1:4" hidden="1" x14ac:dyDescent="0.2">
      <c r="A704" s="221" t="s">
        <v>2582</v>
      </c>
      <c r="B704" s="222">
        <v>16354</v>
      </c>
      <c r="C704" s="221" t="s">
        <v>538</v>
      </c>
      <c r="D704" s="221" t="str">
        <f t="shared" si="10"/>
        <v>0</v>
      </c>
    </row>
    <row r="705" spans="1:4" hidden="1" x14ac:dyDescent="0.2">
      <c r="A705" s="221" t="s">
        <v>2581</v>
      </c>
      <c r="B705" s="222">
        <v>16332</v>
      </c>
      <c r="C705" s="221" t="s">
        <v>2580</v>
      </c>
      <c r="D705" s="221" t="str">
        <f t="shared" si="10"/>
        <v>0</v>
      </c>
    </row>
    <row r="706" spans="1:4" hidden="1" x14ac:dyDescent="0.2">
      <c r="A706" s="221" t="s">
        <v>2579</v>
      </c>
      <c r="B706" s="222">
        <v>16287</v>
      </c>
      <c r="C706" s="221" t="s">
        <v>538</v>
      </c>
      <c r="D706" s="221" t="str">
        <f t="shared" ref="D706:D769" si="11">+IFERROR(B706/C706, "0")</f>
        <v>0</v>
      </c>
    </row>
    <row r="707" spans="1:4" hidden="1" x14ac:dyDescent="0.2">
      <c r="A707" s="221" t="s">
        <v>2578</v>
      </c>
      <c r="B707" s="222">
        <v>16268</v>
      </c>
      <c r="C707" s="221" t="s">
        <v>2064</v>
      </c>
      <c r="D707" s="221" t="str">
        <f t="shared" si="11"/>
        <v>0</v>
      </c>
    </row>
    <row r="708" spans="1:4" hidden="1" x14ac:dyDescent="0.2">
      <c r="A708" s="221" t="s">
        <v>2577</v>
      </c>
      <c r="B708" s="222">
        <v>16264</v>
      </c>
      <c r="C708" s="221" t="s">
        <v>538</v>
      </c>
      <c r="D708" s="221" t="str">
        <f t="shared" si="11"/>
        <v>0</v>
      </c>
    </row>
    <row r="709" spans="1:4" x14ac:dyDescent="0.2">
      <c r="A709" s="221" t="s">
        <v>2576</v>
      </c>
      <c r="B709" s="222">
        <v>16262</v>
      </c>
      <c r="C709" s="228">
        <v>149.99</v>
      </c>
      <c r="D709" s="221">
        <f t="shared" si="11"/>
        <v>108.42056137075804</v>
      </c>
    </row>
    <row r="710" spans="1:4" x14ac:dyDescent="0.2">
      <c r="A710" s="221" t="s">
        <v>2575</v>
      </c>
      <c r="B710" s="222">
        <v>16221</v>
      </c>
      <c r="C710" s="228">
        <v>106.99</v>
      </c>
      <c r="D710" s="221">
        <f t="shared" si="11"/>
        <v>151.61230021497337</v>
      </c>
    </row>
    <row r="711" spans="1:4" hidden="1" x14ac:dyDescent="0.2">
      <c r="A711" s="221" t="s">
        <v>2574</v>
      </c>
      <c r="B711" s="222">
        <v>16206</v>
      </c>
      <c r="C711" s="221" t="s">
        <v>2573</v>
      </c>
      <c r="D711" s="221" t="str">
        <f t="shared" si="11"/>
        <v>0</v>
      </c>
    </row>
    <row r="712" spans="1:4" x14ac:dyDescent="0.2">
      <c r="A712" s="221" t="s">
        <v>2572</v>
      </c>
      <c r="B712" s="222">
        <v>16190</v>
      </c>
      <c r="C712" s="228">
        <v>399.4</v>
      </c>
      <c r="D712" s="221">
        <f t="shared" si="11"/>
        <v>40.535803705558337</v>
      </c>
    </row>
    <row r="713" spans="1:4" hidden="1" x14ac:dyDescent="0.2">
      <c r="A713" s="221" t="s">
        <v>2571</v>
      </c>
      <c r="B713" s="222">
        <v>16187</v>
      </c>
      <c r="C713" s="221" t="s">
        <v>2465</v>
      </c>
      <c r="D713" s="221" t="str">
        <f t="shared" si="11"/>
        <v>0</v>
      </c>
    </row>
    <row r="714" spans="1:4" x14ac:dyDescent="0.2">
      <c r="A714" s="221" t="s">
        <v>2570</v>
      </c>
      <c r="B714" s="222">
        <v>16183</v>
      </c>
      <c r="C714" s="228">
        <v>69</v>
      </c>
      <c r="D714" s="221">
        <f t="shared" si="11"/>
        <v>234.53623188405797</v>
      </c>
    </row>
    <row r="715" spans="1:4" hidden="1" x14ac:dyDescent="0.2">
      <c r="A715" s="221" t="s">
        <v>2569</v>
      </c>
      <c r="B715" s="222">
        <v>16178</v>
      </c>
      <c r="C715" s="221" t="s">
        <v>2184</v>
      </c>
      <c r="D715" s="221" t="str">
        <f t="shared" si="11"/>
        <v>0</v>
      </c>
    </row>
    <row r="716" spans="1:4" hidden="1" x14ac:dyDescent="0.2">
      <c r="A716" s="221" t="s">
        <v>2568</v>
      </c>
      <c r="B716" s="222">
        <v>16170</v>
      </c>
      <c r="C716" s="221" t="s">
        <v>2267</v>
      </c>
      <c r="D716" s="221" t="str">
        <f t="shared" si="11"/>
        <v>0</v>
      </c>
    </row>
    <row r="717" spans="1:4" hidden="1" x14ac:dyDescent="0.2">
      <c r="A717" s="221" t="s">
        <v>2567</v>
      </c>
      <c r="B717" s="222">
        <v>16146</v>
      </c>
      <c r="C717" s="221" t="s">
        <v>2566</v>
      </c>
      <c r="D717" s="221" t="str">
        <f t="shared" si="11"/>
        <v>0</v>
      </c>
    </row>
    <row r="718" spans="1:4" x14ac:dyDescent="0.2">
      <c r="A718" s="221" t="s">
        <v>2565</v>
      </c>
      <c r="B718" s="222">
        <v>16139</v>
      </c>
      <c r="C718" s="228">
        <v>75.09</v>
      </c>
      <c r="D718" s="221">
        <f t="shared" si="11"/>
        <v>214.92875216406978</v>
      </c>
    </row>
    <row r="719" spans="1:4" hidden="1" x14ac:dyDescent="0.2">
      <c r="A719" s="221" t="s">
        <v>2564</v>
      </c>
      <c r="B719" s="222">
        <v>16107</v>
      </c>
      <c r="C719" s="221" t="s">
        <v>538</v>
      </c>
      <c r="D719" s="221" t="str">
        <f t="shared" si="11"/>
        <v>0</v>
      </c>
    </row>
    <row r="720" spans="1:4" hidden="1" x14ac:dyDescent="0.2">
      <c r="A720" s="221" t="s">
        <v>2563</v>
      </c>
      <c r="B720" s="222">
        <v>16088</v>
      </c>
      <c r="C720" s="221" t="s">
        <v>538</v>
      </c>
      <c r="D720" s="221" t="str">
        <f t="shared" si="11"/>
        <v>0</v>
      </c>
    </row>
    <row r="721" spans="1:4" hidden="1" x14ac:dyDescent="0.2">
      <c r="A721" s="221" t="s">
        <v>2562</v>
      </c>
      <c r="B721" s="222">
        <v>16075</v>
      </c>
      <c r="C721" s="221" t="s">
        <v>538</v>
      </c>
      <c r="D721" s="221" t="str">
        <f t="shared" si="11"/>
        <v>0</v>
      </c>
    </row>
    <row r="722" spans="1:4" x14ac:dyDescent="0.2">
      <c r="A722" s="221" t="s">
        <v>2561</v>
      </c>
      <c r="B722" s="222">
        <v>16024</v>
      </c>
      <c r="C722" s="228">
        <v>101.99</v>
      </c>
      <c r="D722" s="221">
        <f t="shared" si="11"/>
        <v>157.1134424943622</v>
      </c>
    </row>
    <row r="723" spans="1:4" hidden="1" x14ac:dyDescent="0.2">
      <c r="A723" s="221" t="s">
        <v>2560</v>
      </c>
      <c r="B723" s="222">
        <v>15958</v>
      </c>
      <c r="C723" s="221" t="s">
        <v>2559</v>
      </c>
      <c r="D723" s="221" t="str">
        <f t="shared" si="11"/>
        <v>0</v>
      </c>
    </row>
    <row r="724" spans="1:4" hidden="1" x14ac:dyDescent="0.2">
      <c r="A724" s="221" t="s">
        <v>2558</v>
      </c>
      <c r="B724" s="222">
        <v>15920</v>
      </c>
      <c r="C724" s="221" t="s">
        <v>538</v>
      </c>
      <c r="D724" s="221" t="str">
        <f t="shared" si="11"/>
        <v>0</v>
      </c>
    </row>
    <row r="725" spans="1:4" hidden="1" x14ac:dyDescent="0.2">
      <c r="A725" s="221" t="s">
        <v>2557</v>
      </c>
      <c r="B725" s="222">
        <v>15876</v>
      </c>
      <c r="C725" s="221" t="s">
        <v>538</v>
      </c>
      <c r="D725" s="221" t="str">
        <f t="shared" si="11"/>
        <v>0</v>
      </c>
    </row>
    <row r="726" spans="1:4" hidden="1" x14ac:dyDescent="0.2">
      <c r="A726" s="221" t="s">
        <v>2556</v>
      </c>
      <c r="B726" s="222">
        <v>15823</v>
      </c>
      <c r="C726" s="221" t="s">
        <v>538</v>
      </c>
      <c r="D726" s="221" t="str">
        <f t="shared" si="11"/>
        <v>0</v>
      </c>
    </row>
    <row r="727" spans="1:4" hidden="1" x14ac:dyDescent="0.2">
      <c r="A727" s="221" t="s">
        <v>2555</v>
      </c>
      <c r="B727" s="222">
        <v>15819</v>
      </c>
      <c r="C727" s="221" t="s">
        <v>2554</v>
      </c>
      <c r="D727" s="221" t="str">
        <f t="shared" si="11"/>
        <v>0</v>
      </c>
    </row>
    <row r="728" spans="1:4" hidden="1" x14ac:dyDescent="0.2">
      <c r="A728" s="221" t="s">
        <v>2553</v>
      </c>
      <c r="B728" s="222">
        <v>15816</v>
      </c>
      <c r="C728" s="221" t="s">
        <v>538</v>
      </c>
      <c r="D728" s="221" t="str">
        <f t="shared" si="11"/>
        <v>0</v>
      </c>
    </row>
    <row r="729" spans="1:4" hidden="1" x14ac:dyDescent="0.2">
      <c r="A729" s="221" t="s">
        <v>2552</v>
      </c>
      <c r="B729" s="222">
        <v>15778</v>
      </c>
      <c r="C729" s="221" t="s">
        <v>2267</v>
      </c>
      <c r="D729" s="221" t="str">
        <f t="shared" si="11"/>
        <v>0</v>
      </c>
    </row>
    <row r="730" spans="1:4" hidden="1" x14ac:dyDescent="0.2">
      <c r="A730" s="221" t="s">
        <v>2551</v>
      </c>
      <c r="B730" s="222">
        <v>15737</v>
      </c>
      <c r="C730" s="221" t="s">
        <v>2267</v>
      </c>
      <c r="D730" s="221" t="str">
        <f t="shared" si="11"/>
        <v>0</v>
      </c>
    </row>
    <row r="731" spans="1:4" x14ac:dyDescent="0.2">
      <c r="A731" s="221" t="s">
        <v>2550</v>
      </c>
      <c r="B731" s="222">
        <v>15727</v>
      </c>
      <c r="C731" s="228">
        <v>104.88</v>
      </c>
      <c r="D731" s="221">
        <f t="shared" si="11"/>
        <v>149.95232646834478</v>
      </c>
    </row>
    <row r="732" spans="1:4" hidden="1" x14ac:dyDescent="0.2">
      <c r="A732" s="221" t="s">
        <v>2549</v>
      </c>
      <c r="B732" s="222">
        <v>15711</v>
      </c>
      <c r="C732" s="221" t="s">
        <v>2281</v>
      </c>
      <c r="D732" s="221" t="str">
        <f t="shared" si="11"/>
        <v>0</v>
      </c>
    </row>
    <row r="733" spans="1:4" x14ac:dyDescent="0.2">
      <c r="A733" s="221" t="s">
        <v>2548</v>
      </c>
      <c r="B733" s="222">
        <v>15669</v>
      </c>
      <c r="C733" s="228">
        <v>71.64</v>
      </c>
      <c r="D733" s="221">
        <f t="shared" si="11"/>
        <v>218.71859296482413</v>
      </c>
    </row>
    <row r="734" spans="1:4" x14ac:dyDescent="0.2">
      <c r="A734" s="221" t="s">
        <v>2547</v>
      </c>
      <c r="B734" s="222">
        <v>15624</v>
      </c>
      <c r="C734" s="228">
        <v>951.43</v>
      </c>
      <c r="D734" s="221">
        <f t="shared" si="11"/>
        <v>16.421596964569122</v>
      </c>
    </row>
    <row r="735" spans="1:4" hidden="1" x14ac:dyDescent="0.2">
      <c r="A735" s="221" t="s">
        <v>2546</v>
      </c>
      <c r="B735" s="222">
        <v>15612</v>
      </c>
      <c r="C735" s="221" t="s">
        <v>538</v>
      </c>
      <c r="D735" s="221" t="str">
        <f t="shared" si="11"/>
        <v>0</v>
      </c>
    </row>
    <row r="736" spans="1:4" hidden="1" x14ac:dyDescent="0.2">
      <c r="A736" s="221" t="s">
        <v>2545</v>
      </c>
      <c r="B736" s="222">
        <v>15598</v>
      </c>
      <c r="C736" s="221" t="s">
        <v>2211</v>
      </c>
      <c r="D736" s="221" t="str">
        <f t="shared" si="11"/>
        <v>0</v>
      </c>
    </row>
    <row r="737" spans="1:4" hidden="1" x14ac:dyDescent="0.2">
      <c r="A737" s="221" t="s">
        <v>2544</v>
      </c>
      <c r="B737" s="222">
        <v>15580</v>
      </c>
      <c r="C737" s="221" t="s">
        <v>538</v>
      </c>
      <c r="D737" s="221" t="str">
        <f t="shared" si="11"/>
        <v>0</v>
      </c>
    </row>
    <row r="738" spans="1:4" hidden="1" x14ac:dyDescent="0.2">
      <c r="A738" s="221" t="s">
        <v>2543</v>
      </c>
      <c r="B738" s="222">
        <v>15541</v>
      </c>
      <c r="C738" s="221" t="s">
        <v>538</v>
      </c>
      <c r="D738" s="221" t="str">
        <f t="shared" si="11"/>
        <v>0</v>
      </c>
    </row>
    <row r="739" spans="1:4" hidden="1" x14ac:dyDescent="0.2">
      <c r="A739" s="221" t="s">
        <v>2542</v>
      </c>
      <c r="B739" s="222">
        <v>15511</v>
      </c>
      <c r="C739" s="221" t="s">
        <v>2541</v>
      </c>
      <c r="D739" s="221" t="str">
        <f t="shared" si="11"/>
        <v>0</v>
      </c>
    </row>
    <row r="740" spans="1:4" hidden="1" x14ac:dyDescent="0.2">
      <c r="A740" s="221" t="s">
        <v>2540</v>
      </c>
      <c r="B740" s="222">
        <v>15478</v>
      </c>
      <c r="C740" s="221" t="s">
        <v>538</v>
      </c>
      <c r="D740" s="221" t="str">
        <f t="shared" si="11"/>
        <v>0</v>
      </c>
    </row>
    <row r="741" spans="1:4" hidden="1" x14ac:dyDescent="0.2">
      <c r="A741" s="221" t="s">
        <v>2539</v>
      </c>
      <c r="B741" s="222">
        <v>15460</v>
      </c>
      <c r="C741" s="221" t="s">
        <v>538</v>
      </c>
      <c r="D741" s="221" t="str">
        <f t="shared" si="11"/>
        <v>0</v>
      </c>
    </row>
    <row r="742" spans="1:4" hidden="1" x14ac:dyDescent="0.2">
      <c r="A742" s="221" t="s">
        <v>2538</v>
      </c>
      <c r="B742" s="222">
        <v>15441</v>
      </c>
      <c r="C742" s="221" t="s">
        <v>2006</v>
      </c>
      <c r="D742" s="221" t="str">
        <f t="shared" si="11"/>
        <v>0</v>
      </c>
    </row>
    <row r="743" spans="1:4" x14ac:dyDescent="0.2">
      <c r="A743" s="221" t="s">
        <v>2537</v>
      </c>
      <c r="B743" s="222">
        <v>15429</v>
      </c>
      <c r="C743" s="228">
        <v>1044.58</v>
      </c>
      <c r="D743" s="221">
        <f t="shared" si="11"/>
        <v>14.77052978230485</v>
      </c>
    </row>
    <row r="744" spans="1:4" hidden="1" x14ac:dyDescent="0.2">
      <c r="A744" s="221" t="s">
        <v>2536</v>
      </c>
      <c r="B744" s="222">
        <v>15397</v>
      </c>
      <c r="C744" s="221" t="s">
        <v>2535</v>
      </c>
      <c r="D744" s="221" t="str">
        <f t="shared" si="11"/>
        <v>0</v>
      </c>
    </row>
    <row r="745" spans="1:4" hidden="1" x14ac:dyDescent="0.2">
      <c r="A745" s="221" t="s">
        <v>2534</v>
      </c>
      <c r="B745" s="222">
        <v>15391</v>
      </c>
      <c r="C745" s="221" t="s">
        <v>538</v>
      </c>
      <c r="D745" s="221" t="str">
        <f t="shared" si="11"/>
        <v>0</v>
      </c>
    </row>
    <row r="746" spans="1:4" hidden="1" x14ac:dyDescent="0.2">
      <c r="A746" s="221" t="s">
        <v>2533</v>
      </c>
      <c r="B746" s="222">
        <v>15386</v>
      </c>
      <c r="C746" s="221" t="s">
        <v>538</v>
      </c>
      <c r="D746" s="221" t="str">
        <f t="shared" si="11"/>
        <v>0</v>
      </c>
    </row>
    <row r="747" spans="1:4" hidden="1" x14ac:dyDescent="0.2">
      <c r="A747" s="221" t="s">
        <v>2532</v>
      </c>
      <c r="B747" s="222">
        <v>15375</v>
      </c>
      <c r="C747" s="221" t="s">
        <v>2531</v>
      </c>
      <c r="D747" s="221" t="str">
        <f t="shared" si="11"/>
        <v>0</v>
      </c>
    </row>
    <row r="748" spans="1:4" hidden="1" x14ac:dyDescent="0.2">
      <c r="A748" s="221" t="s">
        <v>2530</v>
      </c>
      <c r="B748" s="222">
        <v>15303</v>
      </c>
      <c r="C748" s="221" t="s">
        <v>2529</v>
      </c>
      <c r="D748" s="221" t="str">
        <f t="shared" si="11"/>
        <v>0</v>
      </c>
    </row>
    <row r="749" spans="1:4" hidden="1" x14ac:dyDescent="0.2">
      <c r="A749" s="221" t="s">
        <v>2528</v>
      </c>
      <c r="B749" s="222">
        <v>15300</v>
      </c>
      <c r="C749" s="221" t="s">
        <v>2527</v>
      </c>
      <c r="D749" s="221" t="str">
        <f t="shared" si="11"/>
        <v>0</v>
      </c>
    </row>
    <row r="750" spans="1:4" hidden="1" x14ac:dyDescent="0.2">
      <c r="A750" s="221" t="s">
        <v>2526</v>
      </c>
      <c r="B750" s="222">
        <v>15280</v>
      </c>
      <c r="C750" s="221" t="s">
        <v>538</v>
      </c>
      <c r="D750" s="221" t="str">
        <f t="shared" si="11"/>
        <v>0</v>
      </c>
    </row>
    <row r="751" spans="1:4" x14ac:dyDescent="0.2">
      <c r="A751" s="221" t="s">
        <v>2525</v>
      </c>
      <c r="B751" s="222">
        <v>15280</v>
      </c>
      <c r="C751" s="228">
        <v>180</v>
      </c>
      <c r="D751" s="221">
        <f t="shared" si="11"/>
        <v>84.888888888888886</v>
      </c>
    </row>
    <row r="752" spans="1:4" hidden="1" x14ac:dyDescent="0.2">
      <c r="A752" s="221" t="s">
        <v>2524</v>
      </c>
      <c r="B752" s="222">
        <v>15228</v>
      </c>
      <c r="C752" s="221" t="s">
        <v>538</v>
      </c>
      <c r="D752" s="221" t="str">
        <f t="shared" si="11"/>
        <v>0</v>
      </c>
    </row>
    <row r="753" spans="1:4" hidden="1" x14ac:dyDescent="0.2">
      <c r="A753" s="221" t="s">
        <v>2523</v>
      </c>
      <c r="B753" s="222">
        <v>15188</v>
      </c>
      <c r="C753" s="221" t="s">
        <v>2082</v>
      </c>
      <c r="D753" s="221" t="str">
        <f t="shared" si="11"/>
        <v>0</v>
      </c>
    </row>
    <row r="754" spans="1:4" hidden="1" x14ac:dyDescent="0.2">
      <c r="A754" s="221" t="s">
        <v>2522</v>
      </c>
      <c r="B754" s="222">
        <v>15187</v>
      </c>
      <c r="C754" s="221" t="s">
        <v>2521</v>
      </c>
      <c r="D754" s="221" t="str">
        <f t="shared" si="11"/>
        <v>0</v>
      </c>
    </row>
    <row r="755" spans="1:4" hidden="1" x14ac:dyDescent="0.2">
      <c r="A755" s="221" t="s">
        <v>2520</v>
      </c>
      <c r="B755" s="222">
        <v>15172</v>
      </c>
      <c r="C755" s="221" t="s">
        <v>2423</v>
      </c>
      <c r="D755" s="221" t="str">
        <f t="shared" si="11"/>
        <v>0</v>
      </c>
    </row>
    <row r="756" spans="1:4" x14ac:dyDescent="0.2">
      <c r="A756" s="221" t="s">
        <v>2519</v>
      </c>
      <c r="B756" s="222">
        <v>15140</v>
      </c>
      <c r="C756" s="228">
        <v>695</v>
      </c>
      <c r="D756" s="221">
        <f t="shared" si="11"/>
        <v>21.784172661870503</v>
      </c>
    </row>
    <row r="757" spans="1:4" hidden="1" x14ac:dyDescent="0.2">
      <c r="A757" s="221" t="s">
        <v>2518</v>
      </c>
      <c r="B757" s="222">
        <v>15130</v>
      </c>
      <c r="C757" s="221" t="s">
        <v>2517</v>
      </c>
      <c r="D757" s="221" t="str">
        <f t="shared" si="11"/>
        <v>0</v>
      </c>
    </row>
    <row r="758" spans="1:4" hidden="1" x14ac:dyDescent="0.2">
      <c r="A758" s="221" t="s">
        <v>2516</v>
      </c>
      <c r="B758" s="222">
        <v>15105</v>
      </c>
      <c r="C758" s="221" t="s">
        <v>2515</v>
      </c>
      <c r="D758" s="221" t="str">
        <f t="shared" si="11"/>
        <v>0</v>
      </c>
    </row>
    <row r="759" spans="1:4" hidden="1" x14ac:dyDescent="0.2">
      <c r="A759" s="221" t="s">
        <v>2514</v>
      </c>
      <c r="B759" s="222">
        <v>15096</v>
      </c>
      <c r="C759" s="221" t="s">
        <v>538</v>
      </c>
      <c r="D759" s="221" t="str">
        <f t="shared" si="11"/>
        <v>0</v>
      </c>
    </row>
    <row r="760" spans="1:4" x14ac:dyDescent="0.2">
      <c r="A760" s="221" t="s">
        <v>2513</v>
      </c>
      <c r="B760" s="222">
        <v>15075</v>
      </c>
      <c r="C760" s="228">
        <v>330</v>
      </c>
      <c r="D760" s="221">
        <f t="shared" si="11"/>
        <v>45.68181818181818</v>
      </c>
    </row>
    <row r="761" spans="1:4" x14ac:dyDescent="0.2">
      <c r="A761" s="221" t="s">
        <v>2512</v>
      </c>
      <c r="B761" s="222">
        <v>15065</v>
      </c>
      <c r="C761" s="228">
        <v>294</v>
      </c>
      <c r="D761" s="221">
        <f t="shared" si="11"/>
        <v>51.241496598639458</v>
      </c>
    </row>
    <row r="762" spans="1:4" hidden="1" x14ac:dyDescent="0.2">
      <c r="A762" s="221" t="s">
        <v>2511</v>
      </c>
      <c r="B762" s="222">
        <v>15023</v>
      </c>
      <c r="C762" s="221" t="s">
        <v>2510</v>
      </c>
      <c r="D762" s="221" t="str">
        <f t="shared" si="11"/>
        <v>0</v>
      </c>
    </row>
    <row r="763" spans="1:4" hidden="1" x14ac:dyDescent="0.2">
      <c r="A763" s="221" t="s">
        <v>2509</v>
      </c>
      <c r="B763" s="222">
        <v>15018</v>
      </c>
      <c r="C763" s="221" t="s">
        <v>538</v>
      </c>
      <c r="D763" s="221" t="str">
        <f t="shared" si="11"/>
        <v>0</v>
      </c>
    </row>
    <row r="764" spans="1:4" hidden="1" x14ac:dyDescent="0.2">
      <c r="A764" s="221" t="s">
        <v>2508</v>
      </c>
      <c r="B764" s="222">
        <v>14991</v>
      </c>
      <c r="C764" s="221" t="s">
        <v>2507</v>
      </c>
      <c r="D764" s="221" t="str">
        <f t="shared" si="11"/>
        <v>0</v>
      </c>
    </row>
    <row r="765" spans="1:4" hidden="1" x14ac:dyDescent="0.2">
      <c r="A765" s="221" t="s">
        <v>2506</v>
      </c>
      <c r="B765" s="222">
        <v>14963</v>
      </c>
      <c r="C765" s="221" t="s">
        <v>2230</v>
      </c>
      <c r="D765" s="221" t="str">
        <f t="shared" si="11"/>
        <v>0</v>
      </c>
    </row>
    <row r="766" spans="1:4" x14ac:dyDescent="0.2">
      <c r="A766" s="221" t="s">
        <v>2505</v>
      </c>
      <c r="B766" s="222">
        <v>14935</v>
      </c>
      <c r="C766" s="228">
        <v>372</v>
      </c>
      <c r="D766" s="221">
        <f t="shared" si="11"/>
        <v>40.147849462365592</v>
      </c>
    </row>
    <row r="767" spans="1:4" hidden="1" x14ac:dyDescent="0.2">
      <c r="A767" s="221" t="s">
        <v>2504</v>
      </c>
      <c r="B767" s="222">
        <v>14891</v>
      </c>
      <c r="C767" s="221" t="s">
        <v>538</v>
      </c>
      <c r="D767" s="221" t="str">
        <f t="shared" si="11"/>
        <v>0</v>
      </c>
    </row>
    <row r="768" spans="1:4" hidden="1" x14ac:dyDescent="0.2">
      <c r="A768" s="221" t="s">
        <v>2503</v>
      </c>
      <c r="B768" s="222">
        <v>14879</v>
      </c>
      <c r="C768" s="221" t="s">
        <v>2502</v>
      </c>
      <c r="D768" s="221" t="str">
        <f t="shared" si="11"/>
        <v>0</v>
      </c>
    </row>
    <row r="769" spans="1:4" hidden="1" x14ac:dyDescent="0.2">
      <c r="A769" s="221" t="s">
        <v>2501</v>
      </c>
      <c r="B769" s="222">
        <v>14849</v>
      </c>
      <c r="C769" s="221" t="s">
        <v>2500</v>
      </c>
      <c r="D769" s="221" t="str">
        <f t="shared" si="11"/>
        <v>0</v>
      </c>
    </row>
    <row r="770" spans="1:4" hidden="1" x14ac:dyDescent="0.2">
      <c r="A770" s="221" t="s">
        <v>2499</v>
      </c>
      <c r="B770" s="222">
        <v>14837</v>
      </c>
      <c r="C770" s="221" t="s">
        <v>2498</v>
      </c>
      <c r="D770" s="221" t="str">
        <f t="shared" ref="D770:D833" si="12">+IFERROR(B770/C770, "0")</f>
        <v>0</v>
      </c>
    </row>
    <row r="771" spans="1:4" hidden="1" x14ac:dyDescent="0.2">
      <c r="A771" s="221" t="s">
        <v>2497</v>
      </c>
      <c r="B771" s="222">
        <v>14820</v>
      </c>
      <c r="C771" s="221" t="s">
        <v>538</v>
      </c>
      <c r="D771" s="221" t="str">
        <f t="shared" si="12"/>
        <v>0</v>
      </c>
    </row>
    <row r="772" spans="1:4" x14ac:dyDescent="0.2">
      <c r="A772" s="221" t="s">
        <v>2496</v>
      </c>
      <c r="B772" s="222">
        <v>14815</v>
      </c>
      <c r="C772" s="228">
        <v>87.39</v>
      </c>
      <c r="D772" s="221">
        <f t="shared" si="12"/>
        <v>169.52740588167981</v>
      </c>
    </row>
    <row r="773" spans="1:4" hidden="1" x14ac:dyDescent="0.2">
      <c r="A773" s="221" t="s">
        <v>2495</v>
      </c>
      <c r="B773" s="222">
        <v>14795</v>
      </c>
      <c r="C773" s="221" t="s">
        <v>538</v>
      </c>
      <c r="D773" s="221" t="str">
        <f t="shared" si="12"/>
        <v>0</v>
      </c>
    </row>
    <row r="774" spans="1:4" x14ac:dyDescent="0.2">
      <c r="A774" s="221" t="s">
        <v>2494</v>
      </c>
      <c r="B774" s="222">
        <v>14737</v>
      </c>
      <c r="C774" s="228">
        <v>128.66999999999999</v>
      </c>
      <c r="D774" s="221">
        <f t="shared" si="12"/>
        <v>114.53330224605581</v>
      </c>
    </row>
    <row r="775" spans="1:4" hidden="1" x14ac:dyDescent="0.2">
      <c r="A775" s="221" t="s">
        <v>2493</v>
      </c>
      <c r="B775" s="222">
        <v>14713</v>
      </c>
      <c r="C775" s="221" t="s">
        <v>2119</v>
      </c>
      <c r="D775" s="221" t="str">
        <f t="shared" si="12"/>
        <v>0</v>
      </c>
    </row>
    <row r="776" spans="1:4" hidden="1" x14ac:dyDescent="0.2">
      <c r="A776" s="221" t="s">
        <v>2492</v>
      </c>
      <c r="B776" s="222">
        <v>14695</v>
      </c>
      <c r="C776" s="221" t="s">
        <v>2491</v>
      </c>
      <c r="D776" s="221" t="str">
        <f t="shared" si="12"/>
        <v>0</v>
      </c>
    </row>
    <row r="777" spans="1:4" x14ac:dyDescent="0.2">
      <c r="A777" s="221" t="s">
        <v>2490</v>
      </c>
      <c r="B777" s="222">
        <v>14690</v>
      </c>
      <c r="C777" s="228">
        <v>597.45000000000005</v>
      </c>
      <c r="D777" s="221">
        <f t="shared" si="12"/>
        <v>24.587831617708591</v>
      </c>
    </row>
    <row r="778" spans="1:4" hidden="1" x14ac:dyDescent="0.2">
      <c r="A778" s="221" t="s">
        <v>2489</v>
      </c>
      <c r="B778" s="222">
        <v>14677</v>
      </c>
      <c r="C778" s="221" t="s">
        <v>538</v>
      </c>
      <c r="D778" s="221" t="str">
        <f t="shared" si="12"/>
        <v>0</v>
      </c>
    </row>
    <row r="779" spans="1:4" hidden="1" x14ac:dyDescent="0.2">
      <c r="A779" s="221" t="s">
        <v>2488</v>
      </c>
      <c r="B779" s="222">
        <v>14672</v>
      </c>
      <c r="C779" s="221" t="s">
        <v>538</v>
      </c>
      <c r="D779" s="221" t="str">
        <f t="shared" si="12"/>
        <v>0</v>
      </c>
    </row>
    <row r="780" spans="1:4" x14ac:dyDescent="0.2">
      <c r="A780" s="221" t="s">
        <v>2487</v>
      </c>
      <c r="B780" s="222">
        <v>14664</v>
      </c>
      <c r="C780" s="228">
        <v>110.99</v>
      </c>
      <c r="D780" s="221">
        <f t="shared" si="12"/>
        <v>132.12001081178485</v>
      </c>
    </row>
    <row r="781" spans="1:4" hidden="1" x14ac:dyDescent="0.2">
      <c r="A781" s="221" t="s">
        <v>2486</v>
      </c>
      <c r="B781" s="222">
        <v>14662</v>
      </c>
      <c r="C781" s="221" t="s">
        <v>2485</v>
      </c>
      <c r="D781" s="221" t="str">
        <f t="shared" si="12"/>
        <v>0</v>
      </c>
    </row>
    <row r="782" spans="1:4" hidden="1" x14ac:dyDescent="0.2">
      <c r="A782" s="221" t="s">
        <v>2484</v>
      </c>
      <c r="B782" s="222">
        <v>14657</v>
      </c>
      <c r="C782" s="221" t="s">
        <v>538</v>
      </c>
      <c r="D782" s="221" t="str">
        <f t="shared" si="12"/>
        <v>0</v>
      </c>
    </row>
    <row r="783" spans="1:4" x14ac:dyDescent="0.2">
      <c r="A783" s="221" t="s">
        <v>2483</v>
      </c>
      <c r="B783" s="222">
        <v>14649</v>
      </c>
      <c r="C783" s="228">
        <v>675</v>
      </c>
      <c r="D783" s="221">
        <f t="shared" si="12"/>
        <v>21.702222222222222</v>
      </c>
    </row>
    <row r="784" spans="1:4" hidden="1" x14ac:dyDescent="0.2">
      <c r="A784" s="221" t="s">
        <v>2482</v>
      </c>
      <c r="B784" s="222">
        <v>14642</v>
      </c>
      <c r="C784" s="221" t="s">
        <v>538</v>
      </c>
      <c r="D784" s="221" t="str">
        <f t="shared" si="12"/>
        <v>0</v>
      </c>
    </row>
    <row r="785" spans="1:4" hidden="1" x14ac:dyDescent="0.2">
      <c r="A785" s="221" t="s">
        <v>2481</v>
      </c>
      <c r="B785" s="222">
        <v>14613</v>
      </c>
      <c r="C785" s="221" t="s">
        <v>538</v>
      </c>
      <c r="D785" s="221" t="str">
        <f t="shared" si="12"/>
        <v>0</v>
      </c>
    </row>
    <row r="786" spans="1:4" x14ac:dyDescent="0.2">
      <c r="A786" s="221" t="s">
        <v>2480</v>
      </c>
      <c r="B786" s="222">
        <v>14583</v>
      </c>
      <c r="C786" s="228">
        <v>160</v>
      </c>
      <c r="D786" s="221">
        <f t="shared" si="12"/>
        <v>91.143749999999997</v>
      </c>
    </row>
    <row r="787" spans="1:4" hidden="1" x14ac:dyDescent="0.2">
      <c r="A787" s="221" t="s">
        <v>2479</v>
      </c>
      <c r="B787" s="222">
        <v>14568</v>
      </c>
      <c r="C787" s="221" t="s">
        <v>2478</v>
      </c>
      <c r="D787" s="221" t="str">
        <f t="shared" si="12"/>
        <v>0</v>
      </c>
    </row>
    <row r="788" spans="1:4" hidden="1" x14ac:dyDescent="0.2">
      <c r="A788" s="221" t="s">
        <v>2477</v>
      </c>
      <c r="B788" s="222">
        <v>14544</v>
      </c>
      <c r="C788" s="221" t="s">
        <v>2476</v>
      </c>
      <c r="D788" s="221" t="str">
        <f t="shared" si="12"/>
        <v>0</v>
      </c>
    </row>
    <row r="789" spans="1:4" hidden="1" x14ac:dyDescent="0.2">
      <c r="A789" s="221" t="s">
        <v>2475</v>
      </c>
      <c r="B789" s="222">
        <v>14496</v>
      </c>
      <c r="C789" s="221" t="s">
        <v>538</v>
      </c>
      <c r="D789" s="221" t="str">
        <f t="shared" si="12"/>
        <v>0</v>
      </c>
    </row>
    <row r="790" spans="1:4" x14ac:dyDescent="0.2">
      <c r="A790" s="221" t="s">
        <v>2474</v>
      </c>
      <c r="B790" s="222">
        <v>14484</v>
      </c>
      <c r="C790" s="228">
        <v>260.52999999999997</v>
      </c>
      <c r="D790" s="221">
        <f t="shared" si="12"/>
        <v>55.594365332207431</v>
      </c>
    </row>
    <row r="791" spans="1:4" hidden="1" x14ac:dyDescent="0.2">
      <c r="A791" s="221" t="s">
        <v>2473</v>
      </c>
      <c r="B791" s="222">
        <v>14440</v>
      </c>
      <c r="C791" s="221" t="s">
        <v>2472</v>
      </c>
      <c r="D791" s="221" t="str">
        <f t="shared" si="12"/>
        <v>0</v>
      </c>
    </row>
    <row r="792" spans="1:4" x14ac:dyDescent="0.2">
      <c r="A792" s="221" t="s">
        <v>2471</v>
      </c>
      <c r="B792" s="222">
        <v>14439</v>
      </c>
      <c r="C792" s="228">
        <v>527.58000000000004</v>
      </c>
      <c r="D792" s="221">
        <f t="shared" si="12"/>
        <v>27.36836119640623</v>
      </c>
    </row>
    <row r="793" spans="1:4" hidden="1" x14ac:dyDescent="0.2">
      <c r="A793" s="221" t="s">
        <v>2470</v>
      </c>
      <c r="B793" s="222">
        <v>14436</v>
      </c>
      <c r="C793" s="221" t="s">
        <v>538</v>
      </c>
      <c r="D793" s="221" t="str">
        <f t="shared" si="12"/>
        <v>0</v>
      </c>
    </row>
    <row r="794" spans="1:4" hidden="1" x14ac:dyDescent="0.2">
      <c r="A794" s="221" t="s">
        <v>2469</v>
      </c>
      <c r="B794" s="222">
        <v>14434</v>
      </c>
      <c r="C794" s="221" t="s">
        <v>538</v>
      </c>
      <c r="D794" s="221" t="str">
        <f t="shared" si="12"/>
        <v>0</v>
      </c>
    </row>
    <row r="795" spans="1:4" hidden="1" x14ac:dyDescent="0.2">
      <c r="A795" s="221" t="s">
        <v>2468</v>
      </c>
      <c r="B795" s="222">
        <v>14423</v>
      </c>
      <c r="C795" s="221" t="s">
        <v>2467</v>
      </c>
      <c r="D795" s="221" t="str">
        <f t="shared" si="12"/>
        <v>0</v>
      </c>
    </row>
    <row r="796" spans="1:4" hidden="1" x14ac:dyDescent="0.2">
      <c r="A796" s="221" t="s">
        <v>2466</v>
      </c>
      <c r="B796" s="222">
        <v>14407</v>
      </c>
      <c r="C796" s="221" t="s">
        <v>2465</v>
      </c>
      <c r="D796" s="221" t="str">
        <f t="shared" si="12"/>
        <v>0</v>
      </c>
    </row>
    <row r="797" spans="1:4" hidden="1" x14ac:dyDescent="0.2">
      <c r="A797" s="221" t="s">
        <v>2464</v>
      </c>
      <c r="B797" s="222">
        <v>14405</v>
      </c>
      <c r="C797" s="221" t="s">
        <v>538</v>
      </c>
      <c r="D797" s="221" t="str">
        <f t="shared" si="12"/>
        <v>0</v>
      </c>
    </row>
    <row r="798" spans="1:4" x14ac:dyDescent="0.2">
      <c r="A798" s="221" t="s">
        <v>2463</v>
      </c>
      <c r="B798" s="222">
        <v>14378</v>
      </c>
      <c r="C798" s="228">
        <v>619.99</v>
      </c>
      <c r="D798" s="221">
        <f t="shared" si="12"/>
        <v>23.1906966241391</v>
      </c>
    </row>
    <row r="799" spans="1:4" hidden="1" x14ac:dyDescent="0.2">
      <c r="A799" s="221" t="s">
        <v>2462</v>
      </c>
      <c r="B799" s="222">
        <v>14353</v>
      </c>
      <c r="C799" s="221" t="s">
        <v>538</v>
      </c>
      <c r="D799" s="221" t="str">
        <f t="shared" si="12"/>
        <v>0</v>
      </c>
    </row>
    <row r="800" spans="1:4" x14ac:dyDescent="0.2">
      <c r="A800" s="221" t="s">
        <v>2461</v>
      </c>
      <c r="B800" s="222">
        <v>14342</v>
      </c>
      <c r="C800" s="228">
        <v>239.98</v>
      </c>
      <c r="D800" s="221">
        <f t="shared" si="12"/>
        <v>59.76331360946746</v>
      </c>
    </row>
    <row r="801" spans="1:4" x14ac:dyDescent="0.2">
      <c r="A801" s="221" t="s">
        <v>2460</v>
      </c>
      <c r="B801" s="222">
        <v>14333</v>
      </c>
      <c r="C801" s="228">
        <v>159.09</v>
      </c>
      <c r="D801" s="221">
        <f t="shared" si="12"/>
        <v>90.093657678043868</v>
      </c>
    </row>
    <row r="802" spans="1:4" x14ac:dyDescent="0.2">
      <c r="A802" s="221" t="s">
        <v>2459</v>
      </c>
      <c r="B802" s="222">
        <v>14330</v>
      </c>
      <c r="C802" s="228">
        <v>367</v>
      </c>
      <c r="D802" s="221">
        <f t="shared" si="12"/>
        <v>39.04632152588556</v>
      </c>
    </row>
    <row r="803" spans="1:4" hidden="1" x14ac:dyDescent="0.2">
      <c r="A803" s="221" t="s">
        <v>2458</v>
      </c>
      <c r="B803" s="222">
        <v>14322</v>
      </c>
      <c r="C803" s="221" t="s">
        <v>538</v>
      </c>
      <c r="D803" s="221" t="str">
        <f t="shared" si="12"/>
        <v>0</v>
      </c>
    </row>
    <row r="804" spans="1:4" hidden="1" x14ac:dyDescent="0.2">
      <c r="A804" s="221" t="s">
        <v>2457</v>
      </c>
      <c r="B804" s="222">
        <v>14302</v>
      </c>
      <c r="C804" s="221" t="s">
        <v>2456</v>
      </c>
      <c r="D804" s="221" t="str">
        <f t="shared" si="12"/>
        <v>0</v>
      </c>
    </row>
    <row r="805" spans="1:4" x14ac:dyDescent="0.2">
      <c r="A805" s="221" t="s">
        <v>2455</v>
      </c>
      <c r="B805" s="222">
        <v>14300</v>
      </c>
      <c r="C805" s="228">
        <v>165</v>
      </c>
      <c r="D805" s="221">
        <f t="shared" si="12"/>
        <v>86.666666666666671</v>
      </c>
    </row>
    <row r="806" spans="1:4" x14ac:dyDescent="0.2">
      <c r="A806" s="221" t="s">
        <v>2454</v>
      </c>
      <c r="B806" s="222">
        <v>14268</v>
      </c>
      <c r="C806" s="228">
        <v>175.99</v>
      </c>
      <c r="D806" s="221">
        <f t="shared" si="12"/>
        <v>81.072788226603777</v>
      </c>
    </row>
    <row r="807" spans="1:4" hidden="1" x14ac:dyDescent="0.2">
      <c r="A807" s="221" t="s">
        <v>2453</v>
      </c>
      <c r="B807" s="222">
        <v>14256</v>
      </c>
      <c r="C807" s="221" t="s">
        <v>2452</v>
      </c>
      <c r="D807" s="221" t="str">
        <f t="shared" si="12"/>
        <v>0</v>
      </c>
    </row>
    <row r="808" spans="1:4" hidden="1" x14ac:dyDescent="0.2">
      <c r="A808" s="221" t="s">
        <v>2451</v>
      </c>
      <c r="B808" s="222">
        <v>14254</v>
      </c>
      <c r="C808" s="221" t="s">
        <v>2450</v>
      </c>
      <c r="D808" s="221" t="str">
        <f t="shared" si="12"/>
        <v>0</v>
      </c>
    </row>
    <row r="809" spans="1:4" hidden="1" x14ac:dyDescent="0.2">
      <c r="A809" s="221" t="s">
        <v>2449</v>
      </c>
      <c r="B809" s="222">
        <v>14250</v>
      </c>
      <c r="C809" s="221" t="s">
        <v>2448</v>
      </c>
      <c r="D809" s="221" t="str">
        <f t="shared" si="12"/>
        <v>0</v>
      </c>
    </row>
    <row r="810" spans="1:4" hidden="1" x14ac:dyDescent="0.2">
      <c r="A810" s="221" t="s">
        <v>2447</v>
      </c>
      <c r="B810" s="222">
        <v>14186</v>
      </c>
      <c r="C810" s="221" t="s">
        <v>538</v>
      </c>
      <c r="D810" s="221" t="str">
        <f t="shared" si="12"/>
        <v>0</v>
      </c>
    </row>
    <row r="811" spans="1:4" x14ac:dyDescent="0.2">
      <c r="A811" s="221" t="s">
        <v>2446</v>
      </c>
      <c r="B811" s="222">
        <v>14165</v>
      </c>
      <c r="C811" s="228">
        <v>136.99</v>
      </c>
      <c r="D811" s="221">
        <f t="shared" si="12"/>
        <v>103.40170815387984</v>
      </c>
    </row>
    <row r="812" spans="1:4" x14ac:dyDescent="0.2">
      <c r="A812" s="221" t="s">
        <v>2445</v>
      </c>
      <c r="B812" s="222">
        <v>14149</v>
      </c>
      <c r="C812" s="228">
        <v>499.95</v>
      </c>
      <c r="D812" s="221">
        <f t="shared" si="12"/>
        <v>28.3008300830083</v>
      </c>
    </row>
    <row r="813" spans="1:4" hidden="1" x14ac:dyDescent="0.2">
      <c r="A813" s="221" t="s">
        <v>2444</v>
      </c>
      <c r="B813" s="222">
        <v>14142</v>
      </c>
      <c r="C813" s="221" t="s">
        <v>2443</v>
      </c>
      <c r="D813" s="221" t="str">
        <f t="shared" si="12"/>
        <v>0</v>
      </c>
    </row>
    <row r="814" spans="1:4" hidden="1" x14ac:dyDescent="0.2">
      <c r="A814" s="221" t="s">
        <v>2442</v>
      </c>
      <c r="B814" s="222">
        <v>14123</v>
      </c>
      <c r="C814" s="221" t="s">
        <v>2211</v>
      </c>
      <c r="D814" s="221" t="str">
        <f t="shared" si="12"/>
        <v>0</v>
      </c>
    </row>
    <row r="815" spans="1:4" hidden="1" x14ac:dyDescent="0.2">
      <c r="A815" s="221" t="s">
        <v>2441</v>
      </c>
      <c r="B815" s="222">
        <v>14061</v>
      </c>
      <c r="C815" s="221" t="s">
        <v>538</v>
      </c>
      <c r="D815" s="221" t="str">
        <f t="shared" si="12"/>
        <v>0</v>
      </c>
    </row>
    <row r="816" spans="1:4" hidden="1" x14ac:dyDescent="0.2">
      <c r="A816" s="221" t="s">
        <v>2440</v>
      </c>
      <c r="B816" s="222">
        <v>14054</v>
      </c>
      <c r="C816" s="221" t="s">
        <v>2439</v>
      </c>
      <c r="D816" s="221" t="str">
        <f t="shared" si="12"/>
        <v>0</v>
      </c>
    </row>
    <row r="817" spans="1:4" hidden="1" x14ac:dyDescent="0.2">
      <c r="A817" s="221" t="s">
        <v>2438</v>
      </c>
      <c r="B817" s="222">
        <v>14053</v>
      </c>
      <c r="C817" s="221" t="s">
        <v>2082</v>
      </c>
      <c r="D817" s="221" t="str">
        <f t="shared" si="12"/>
        <v>0</v>
      </c>
    </row>
    <row r="818" spans="1:4" hidden="1" x14ac:dyDescent="0.2">
      <c r="A818" s="221" t="s">
        <v>2437</v>
      </c>
      <c r="B818" s="222">
        <v>13994</v>
      </c>
      <c r="C818" s="221" t="s">
        <v>2436</v>
      </c>
      <c r="D818" s="221" t="str">
        <f t="shared" si="12"/>
        <v>0</v>
      </c>
    </row>
    <row r="819" spans="1:4" x14ac:dyDescent="0.2">
      <c r="A819" s="221" t="s">
        <v>2435</v>
      </c>
      <c r="B819" s="222">
        <v>13955</v>
      </c>
      <c r="C819" s="228">
        <v>429.99</v>
      </c>
      <c r="D819" s="221">
        <f t="shared" si="12"/>
        <v>32.454243121933068</v>
      </c>
    </row>
    <row r="820" spans="1:4" hidden="1" x14ac:dyDescent="0.2">
      <c r="A820" s="221" t="s">
        <v>2434</v>
      </c>
      <c r="B820" s="222">
        <v>13937</v>
      </c>
      <c r="C820" s="221" t="s">
        <v>538</v>
      </c>
      <c r="D820" s="221" t="str">
        <f t="shared" si="12"/>
        <v>0</v>
      </c>
    </row>
    <row r="821" spans="1:4" x14ac:dyDescent="0.2">
      <c r="A821" s="221" t="s">
        <v>2433</v>
      </c>
      <c r="B821" s="222">
        <v>13924</v>
      </c>
      <c r="C821" s="228">
        <v>77.3</v>
      </c>
      <c r="D821" s="221">
        <f t="shared" si="12"/>
        <v>180.12936610608023</v>
      </c>
    </row>
    <row r="822" spans="1:4" hidden="1" x14ac:dyDescent="0.2">
      <c r="A822" s="221" t="s">
        <v>2432</v>
      </c>
      <c r="B822" s="222">
        <v>13912</v>
      </c>
      <c r="C822" s="221" t="s">
        <v>2431</v>
      </c>
      <c r="D822" s="221" t="str">
        <f t="shared" si="12"/>
        <v>0</v>
      </c>
    </row>
    <row r="823" spans="1:4" hidden="1" x14ac:dyDescent="0.2">
      <c r="A823" s="221" t="s">
        <v>2430</v>
      </c>
      <c r="B823" s="222">
        <v>13898</v>
      </c>
      <c r="C823" s="221" t="s">
        <v>2429</v>
      </c>
      <c r="D823" s="221" t="str">
        <f t="shared" si="12"/>
        <v>0</v>
      </c>
    </row>
    <row r="824" spans="1:4" x14ac:dyDescent="0.2">
      <c r="A824" s="221" t="s">
        <v>2428</v>
      </c>
      <c r="B824" s="222">
        <v>13876</v>
      </c>
      <c r="C824" s="228">
        <v>735.32</v>
      </c>
      <c r="D824" s="221">
        <f t="shared" si="12"/>
        <v>18.870695751509544</v>
      </c>
    </row>
    <row r="825" spans="1:4" hidden="1" x14ac:dyDescent="0.2">
      <c r="A825" s="221" t="s">
        <v>2427</v>
      </c>
      <c r="B825" s="222">
        <v>13873</v>
      </c>
      <c r="C825" s="221" t="s">
        <v>2426</v>
      </c>
      <c r="D825" s="221" t="str">
        <f t="shared" si="12"/>
        <v>0</v>
      </c>
    </row>
    <row r="826" spans="1:4" hidden="1" x14ac:dyDescent="0.2">
      <c r="A826" s="221" t="s">
        <v>2425</v>
      </c>
      <c r="B826" s="222">
        <v>13864</v>
      </c>
      <c r="C826" s="221" t="s">
        <v>538</v>
      </c>
      <c r="D826" s="221" t="str">
        <f t="shared" si="12"/>
        <v>0</v>
      </c>
    </row>
    <row r="827" spans="1:4" hidden="1" x14ac:dyDescent="0.2">
      <c r="A827" s="221" t="s">
        <v>2424</v>
      </c>
      <c r="B827" s="222">
        <v>13843</v>
      </c>
      <c r="C827" s="221" t="s">
        <v>2423</v>
      </c>
      <c r="D827" s="221" t="str">
        <f t="shared" si="12"/>
        <v>0</v>
      </c>
    </row>
    <row r="828" spans="1:4" x14ac:dyDescent="0.2">
      <c r="A828" s="221" t="s">
        <v>2422</v>
      </c>
      <c r="B828" s="222">
        <v>13796</v>
      </c>
      <c r="C828" s="228">
        <v>39</v>
      </c>
      <c r="D828" s="221">
        <f t="shared" si="12"/>
        <v>353.74358974358972</v>
      </c>
    </row>
    <row r="829" spans="1:4" hidden="1" x14ac:dyDescent="0.2">
      <c r="A829" s="221" t="s">
        <v>2421</v>
      </c>
      <c r="B829" s="222">
        <v>13779</v>
      </c>
      <c r="C829" s="221" t="s">
        <v>2082</v>
      </c>
      <c r="D829" s="221" t="str">
        <f t="shared" si="12"/>
        <v>0</v>
      </c>
    </row>
    <row r="830" spans="1:4" hidden="1" x14ac:dyDescent="0.2">
      <c r="A830" s="221" t="s">
        <v>2420</v>
      </c>
      <c r="B830" s="222">
        <v>13745</v>
      </c>
      <c r="C830" s="221" t="s">
        <v>538</v>
      </c>
      <c r="D830" s="221" t="str">
        <f t="shared" si="12"/>
        <v>0</v>
      </c>
    </row>
    <row r="831" spans="1:4" hidden="1" x14ac:dyDescent="0.2">
      <c r="A831" s="221" t="s">
        <v>2419</v>
      </c>
      <c r="B831" s="222">
        <v>13739</v>
      </c>
      <c r="C831" s="221" t="s">
        <v>538</v>
      </c>
      <c r="D831" s="221" t="str">
        <f t="shared" si="12"/>
        <v>0</v>
      </c>
    </row>
    <row r="832" spans="1:4" x14ac:dyDescent="0.2">
      <c r="A832" s="221" t="s">
        <v>2418</v>
      </c>
      <c r="B832" s="222">
        <v>13684</v>
      </c>
      <c r="C832" s="228">
        <v>218.21</v>
      </c>
      <c r="D832" s="221">
        <f t="shared" si="12"/>
        <v>62.710233261537049</v>
      </c>
    </row>
    <row r="833" spans="1:4" x14ac:dyDescent="0.2">
      <c r="A833" s="221" t="s">
        <v>2417</v>
      </c>
      <c r="B833" s="222">
        <v>13679</v>
      </c>
      <c r="C833" s="228">
        <v>333.48</v>
      </c>
      <c r="D833" s="221">
        <f t="shared" si="12"/>
        <v>41.018951661269043</v>
      </c>
    </row>
    <row r="834" spans="1:4" x14ac:dyDescent="0.2">
      <c r="A834" s="221" t="s">
        <v>2416</v>
      </c>
      <c r="B834" s="222">
        <v>13666</v>
      </c>
      <c r="C834" s="228">
        <v>250</v>
      </c>
      <c r="D834" s="221">
        <f t="shared" ref="D834:D897" si="13">+IFERROR(B834/C834, "0")</f>
        <v>54.664000000000001</v>
      </c>
    </row>
    <row r="835" spans="1:4" x14ac:dyDescent="0.2">
      <c r="A835" s="221" t="s">
        <v>2415</v>
      </c>
      <c r="B835" s="222">
        <v>13622</v>
      </c>
      <c r="C835" s="228">
        <v>39</v>
      </c>
      <c r="D835" s="221">
        <f t="shared" si="13"/>
        <v>349.28205128205127</v>
      </c>
    </row>
    <row r="836" spans="1:4" x14ac:dyDescent="0.2">
      <c r="A836" s="221" t="s">
        <v>2414</v>
      </c>
      <c r="B836" s="222">
        <v>13607</v>
      </c>
      <c r="C836" s="228">
        <v>399.99</v>
      </c>
      <c r="D836" s="221">
        <f t="shared" si="13"/>
        <v>34.018350458761468</v>
      </c>
    </row>
    <row r="837" spans="1:4" hidden="1" x14ac:dyDescent="0.2">
      <c r="A837" s="221" t="s">
        <v>2413</v>
      </c>
      <c r="B837" s="222">
        <v>13575</v>
      </c>
      <c r="C837" s="221" t="s">
        <v>2412</v>
      </c>
      <c r="D837" s="221" t="str">
        <f t="shared" si="13"/>
        <v>0</v>
      </c>
    </row>
    <row r="838" spans="1:4" hidden="1" x14ac:dyDescent="0.2">
      <c r="A838" s="221" t="s">
        <v>2411</v>
      </c>
      <c r="B838" s="222">
        <v>13553</v>
      </c>
      <c r="C838" s="221" t="s">
        <v>2410</v>
      </c>
      <c r="D838" s="221" t="str">
        <f t="shared" si="13"/>
        <v>0</v>
      </c>
    </row>
    <row r="839" spans="1:4" x14ac:dyDescent="0.2">
      <c r="A839" s="221" t="s">
        <v>2409</v>
      </c>
      <c r="B839" s="222">
        <v>13543</v>
      </c>
      <c r="C839" s="228">
        <v>389.99</v>
      </c>
      <c r="D839" s="221">
        <f t="shared" si="13"/>
        <v>34.726531449524344</v>
      </c>
    </row>
    <row r="840" spans="1:4" hidden="1" x14ac:dyDescent="0.2">
      <c r="A840" s="221" t="s">
        <v>2408</v>
      </c>
      <c r="B840" s="222">
        <v>13540</v>
      </c>
      <c r="C840" s="221" t="s">
        <v>2006</v>
      </c>
      <c r="D840" s="221" t="str">
        <f t="shared" si="13"/>
        <v>0</v>
      </c>
    </row>
    <row r="841" spans="1:4" hidden="1" x14ac:dyDescent="0.2">
      <c r="A841" s="221" t="s">
        <v>2407</v>
      </c>
      <c r="B841" s="222">
        <v>13534</v>
      </c>
      <c r="C841" s="221" t="s">
        <v>2353</v>
      </c>
      <c r="D841" s="221" t="str">
        <f t="shared" si="13"/>
        <v>0</v>
      </c>
    </row>
    <row r="842" spans="1:4" hidden="1" x14ac:dyDescent="0.2">
      <c r="A842" s="221" t="s">
        <v>2406</v>
      </c>
      <c r="B842" s="222">
        <v>13523</v>
      </c>
      <c r="C842" s="221" t="s">
        <v>2006</v>
      </c>
      <c r="D842" s="221" t="str">
        <f t="shared" si="13"/>
        <v>0</v>
      </c>
    </row>
    <row r="843" spans="1:4" hidden="1" x14ac:dyDescent="0.2">
      <c r="A843" s="221" t="s">
        <v>2405</v>
      </c>
      <c r="B843" s="222">
        <v>13520</v>
      </c>
      <c r="C843" s="221" t="s">
        <v>2155</v>
      </c>
      <c r="D843" s="221" t="str">
        <f t="shared" si="13"/>
        <v>0</v>
      </c>
    </row>
    <row r="844" spans="1:4" hidden="1" x14ac:dyDescent="0.2">
      <c r="A844" s="221" t="s">
        <v>2404</v>
      </c>
      <c r="B844" s="222">
        <v>13517</v>
      </c>
      <c r="C844" s="221" t="s">
        <v>538</v>
      </c>
      <c r="D844" s="221" t="str">
        <f t="shared" si="13"/>
        <v>0</v>
      </c>
    </row>
    <row r="845" spans="1:4" hidden="1" x14ac:dyDescent="0.2">
      <c r="A845" s="221" t="s">
        <v>2403</v>
      </c>
      <c r="B845" s="222">
        <v>13487</v>
      </c>
      <c r="C845" s="221" t="s">
        <v>538</v>
      </c>
      <c r="D845" s="221" t="str">
        <f t="shared" si="13"/>
        <v>0</v>
      </c>
    </row>
    <row r="846" spans="1:4" x14ac:dyDescent="0.2">
      <c r="A846" s="221" t="s">
        <v>2402</v>
      </c>
      <c r="B846" s="222">
        <v>13471</v>
      </c>
      <c r="C846" s="228">
        <v>73.989999999999995</v>
      </c>
      <c r="D846" s="221">
        <f t="shared" si="13"/>
        <v>182.06514393837006</v>
      </c>
    </row>
    <row r="847" spans="1:4" x14ac:dyDescent="0.2">
      <c r="A847" s="221" t="s">
        <v>2401</v>
      </c>
      <c r="B847" s="222">
        <v>13453</v>
      </c>
      <c r="C847" s="228">
        <v>426.56</v>
      </c>
      <c r="D847" s="221">
        <f t="shared" si="13"/>
        <v>31.538353338334584</v>
      </c>
    </row>
    <row r="848" spans="1:4" hidden="1" x14ac:dyDescent="0.2">
      <c r="A848" s="221" t="s">
        <v>2400</v>
      </c>
      <c r="B848" s="222">
        <v>13448</v>
      </c>
      <c r="C848" s="221" t="s">
        <v>538</v>
      </c>
      <c r="D848" s="221" t="str">
        <f t="shared" si="13"/>
        <v>0</v>
      </c>
    </row>
    <row r="849" spans="1:4" hidden="1" x14ac:dyDescent="0.2">
      <c r="A849" s="221" t="s">
        <v>2399</v>
      </c>
      <c r="B849" s="222">
        <v>13445</v>
      </c>
      <c r="C849" s="221" t="s">
        <v>538</v>
      </c>
      <c r="D849" s="221" t="str">
        <f t="shared" si="13"/>
        <v>0</v>
      </c>
    </row>
    <row r="850" spans="1:4" x14ac:dyDescent="0.2">
      <c r="A850" s="221" t="s">
        <v>2398</v>
      </c>
      <c r="B850" s="222">
        <v>13427</v>
      </c>
      <c r="C850" s="228">
        <v>172.8</v>
      </c>
      <c r="D850" s="221">
        <f t="shared" si="13"/>
        <v>77.702546296296291</v>
      </c>
    </row>
    <row r="851" spans="1:4" hidden="1" x14ac:dyDescent="0.2">
      <c r="A851" s="221" t="s">
        <v>2397</v>
      </c>
      <c r="B851" s="222">
        <v>13425</v>
      </c>
      <c r="C851" s="221" t="s">
        <v>538</v>
      </c>
      <c r="D851" s="221" t="str">
        <f t="shared" si="13"/>
        <v>0</v>
      </c>
    </row>
    <row r="852" spans="1:4" x14ac:dyDescent="0.2">
      <c r="A852" s="221" t="s">
        <v>2396</v>
      </c>
      <c r="B852" s="222">
        <v>13407</v>
      </c>
      <c r="C852" s="228">
        <v>249.95</v>
      </c>
      <c r="D852" s="221">
        <f t="shared" si="13"/>
        <v>53.638727745549112</v>
      </c>
    </row>
    <row r="853" spans="1:4" hidden="1" x14ac:dyDescent="0.2">
      <c r="A853" s="221" t="s">
        <v>2395</v>
      </c>
      <c r="B853" s="222">
        <v>13332</v>
      </c>
      <c r="C853" s="221" t="s">
        <v>538</v>
      </c>
      <c r="D853" s="221" t="str">
        <f t="shared" si="13"/>
        <v>0</v>
      </c>
    </row>
    <row r="854" spans="1:4" hidden="1" x14ac:dyDescent="0.2">
      <c r="A854" s="221" t="s">
        <v>2394</v>
      </c>
      <c r="B854" s="222">
        <v>13282</v>
      </c>
      <c r="C854" s="221" t="s">
        <v>538</v>
      </c>
      <c r="D854" s="221" t="str">
        <f t="shared" si="13"/>
        <v>0</v>
      </c>
    </row>
    <row r="855" spans="1:4" x14ac:dyDescent="0.2">
      <c r="A855" s="221" t="s">
        <v>2393</v>
      </c>
      <c r="B855" s="222">
        <v>13267</v>
      </c>
      <c r="C855" s="228">
        <v>202.1</v>
      </c>
      <c r="D855" s="221">
        <f t="shared" si="13"/>
        <v>65.645719940623451</v>
      </c>
    </row>
    <row r="856" spans="1:4" x14ac:dyDescent="0.2">
      <c r="A856" s="221" t="s">
        <v>2392</v>
      </c>
      <c r="B856" s="222">
        <v>13264</v>
      </c>
      <c r="C856" s="228">
        <v>73.989999999999995</v>
      </c>
      <c r="D856" s="221">
        <f t="shared" si="13"/>
        <v>179.26746857683472</v>
      </c>
    </row>
    <row r="857" spans="1:4" x14ac:dyDescent="0.2">
      <c r="A857" s="221" t="s">
        <v>2391</v>
      </c>
      <c r="B857" s="222">
        <v>13260</v>
      </c>
      <c r="C857" s="228">
        <v>495.64</v>
      </c>
      <c r="D857" s="221">
        <f t="shared" si="13"/>
        <v>26.753288677265758</v>
      </c>
    </row>
    <row r="858" spans="1:4" hidden="1" x14ac:dyDescent="0.2">
      <c r="A858" s="221" t="s">
        <v>2390</v>
      </c>
      <c r="B858" s="222">
        <v>13251</v>
      </c>
      <c r="C858" s="221" t="s">
        <v>2389</v>
      </c>
      <c r="D858" s="221" t="str">
        <f t="shared" si="13"/>
        <v>0</v>
      </c>
    </row>
    <row r="859" spans="1:4" x14ac:dyDescent="0.2">
      <c r="A859" s="221" t="s">
        <v>2388</v>
      </c>
      <c r="B859" s="222">
        <v>13227</v>
      </c>
      <c r="C859" s="228">
        <v>167.29</v>
      </c>
      <c r="D859" s="221">
        <f t="shared" si="13"/>
        <v>79.066292067666936</v>
      </c>
    </row>
    <row r="860" spans="1:4" hidden="1" x14ac:dyDescent="0.2">
      <c r="A860" s="221" t="s">
        <v>2387</v>
      </c>
      <c r="B860" s="222">
        <v>13224</v>
      </c>
      <c r="C860" s="221" t="s">
        <v>2386</v>
      </c>
      <c r="D860" s="221" t="str">
        <f t="shared" si="13"/>
        <v>0</v>
      </c>
    </row>
    <row r="861" spans="1:4" x14ac:dyDescent="0.2">
      <c r="A861" s="221" t="s">
        <v>2385</v>
      </c>
      <c r="B861" s="222">
        <v>13213</v>
      </c>
      <c r="C861" s="228">
        <v>94.28</v>
      </c>
      <c r="D861" s="221">
        <f t="shared" si="13"/>
        <v>140.1463725074247</v>
      </c>
    </row>
    <row r="862" spans="1:4" hidden="1" x14ac:dyDescent="0.2">
      <c r="A862" s="221" t="s">
        <v>2384</v>
      </c>
      <c r="B862" s="222">
        <v>13210</v>
      </c>
      <c r="C862" s="221" t="s">
        <v>2383</v>
      </c>
      <c r="D862" s="221" t="str">
        <f t="shared" si="13"/>
        <v>0</v>
      </c>
    </row>
    <row r="863" spans="1:4" x14ac:dyDescent="0.2">
      <c r="A863" s="221" t="s">
        <v>2382</v>
      </c>
      <c r="B863" s="222">
        <v>13206</v>
      </c>
      <c r="C863" s="228">
        <v>62.27</v>
      </c>
      <c r="D863" s="221">
        <f t="shared" si="13"/>
        <v>212.07644130399871</v>
      </c>
    </row>
    <row r="864" spans="1:4" x14ac:dyDescent="0.2">
      <c r="A864" s="221" t="s">
        <v>2381</v>
      </c>
      <c r="B864" s="222">
        <v>13189</v>
      </c>
      <c r="C864" s="228">
        <v>99.98</v>
      </c>
      <c r="D864" s="221">
        <f t="shared" si="13"/>
        <v>131.91638327665532</v>
      </c>
    </row>
    <row r="865" spans="1:4" hidden="1" x14ac:dyDescent="0.2">
      <c r="A865" s="221" t="s">
        <v>2380</v>
      </c>
      <c r="B865" s="222">
        <v>13180</v>
      </c>
      <c r="C865" s="221" t="s">
        <v>538</v>
      </c>
      <c r="D865" s="221" t="str">
        <f t="shared" si="13"/>
        <v>0</v>
      </c>
    </row>
    <row r="866" spans="1:4" hidden="1" x14ac:dyDescent="0.2">
      <c r="A866" s="221" t="s">
        <v>2379</v>
      </c>
      <c r="B866" s="222">
        <v>13132</v>
      </c>
      <c r="C866" s="221" t="s">
        <v>2378</v>
      </c>
      <c r="D866" s="221" t="str">
        <f t="shared" si="13"/>
        <v>0</v>
      </c>
    </row>
    <row r="867" spans="1:4" x14ac:dyDescent="0.2">
      <c r="A867" s="221" t="s">
        <v>2377</v>
      </c>
      <c r="B867" s="222">
        <v>13127</v>
      </c>
      <c r="C867" s="228">
        <v>223.07</v>
      </c>
      <c r="D867" s="221">
        <f t="shared" si="13"/>
        <v>58.846998699959656</v>
      </c>
    </row>
    <row r="868" spans="1:4" hidden="1" x14ac:dyDescent="0.2">
      <c r="A868" s="221" t="s">
        <v>2376</v>
      </c>
      <c r="B868" s="222">
        <v>13091</v>
      </c>
      <c r="C868" s="221" t="s">
        <v>538</v>
      </c>
      <c r="D868" s="221" t="str">
        <f t="shared" si="13"/>
        <v>0</v>
      </c>
    </row>
    <row r="869" spans="1:4" x14ac:dyDescent="0.2">
      <c r="A869" s="221" t="s">
        <v>2375</v>
      </c>
      <c r="B869" s="222">
        <v>13068</v>
      </c>
      <c r="C869" s="228">
        <v>138.84</v>
      </c>
      <c r="D869" s="221">
        <f t="shared" si="13"/>
        <v>94.122731201382891</v>
      </c>
    </row>
    <row r="870" spans="1:4" hidden="1" x14ac:dyDescent="0.2">
      <c r="A870" s="221" t="s">
        <v>2374</v>
      </c>
      <c r="B870" s="222">
        <v>13053</v>
      </c>
      <c r="C870" s="221" t="s">
        <v>2051</v>
      </c>
      <c r="D870" s="221" t="str">
        <f t="shared" si="13"/>
        <v>0</v>
      </c>
    </row>
    <row r="871" spans="1:4" hidden="1" x14ac:dyDescent="0.2">
      <c r="A871" s="221" t="s">
        <v>2373</v>
      </c>
      <c r="B871" s="222">
        <v>13019</v>
      </c>
      <c r="C871" s="221" t="s">
        <v>538</v>
      </c>
      <c r="D871" s="221" t="str">
        <f t="shared" si="13"/>
        <v>0</v>
      </c>
    </row>
    <row r="872" spans="1:4" hidden="1" x14ac:dyDescent="0.2">
      <c r="A872" s="221" t="s">
        <v>2372</v>
      </c>
      <c r="B872" s="222">
        <v>13016</v>
      </c>
      <c r="C872" s="221" t="s">
        <v>538</v>
      </c>
      <c r="D872" s="221" t="str">
        <f t="shared" si="13"/>
        <v>0</v>
      </c>
    </row>
    <row r="873" spans="1:4" hidden="1" x14ac:dyDescent="0.2">
      <c r="A873" s="221" t="s">
        <v>2371</v>
      </c>
      <c r="B873" s="222">
        <v>12969</v>
      </c>
      <c r="C873" s="221" t="s">
        <v>2370</v>
      </c>
      <c r="D873" s="221" t="str">
        <f t="shared" si="13"/>
        <v>0</v>
      </c>
    </row>
    <row r="874" spans="1:4" hidden="1" x14ac:dyDescent="0.2">
      <c r="A874" s="221" t="s">
        <v>2369</v>
      </c>
      <c r="B874" s="222">
        <v>12944</v>
      </c>
      <c r="C874" s="221" t="s">
        <v>538</v>
      </c>
      <c r="D874" s="221" t="str">
        <f t="shared" si="13"/>
        <v>0</v>
      </c>
    </row>
    <row r="875" spans="1:4" x14ac:dyDescent="0.2">
      <c r="A875" s="221" t="s">
        <v>2368</v>
      </c>
      <c r="B875" s="222">
        <v>12929</v>
      </c>
      <c r="C875" s="228">
        <v>304.99</v>
      </c>
      <c r="D875" s="221">
        <f t="shared" si="13"/>
        <v>42.391553821436766</v>
      </c>
    </row>
    <row r="876" spans="1:4" hidden="1" x14ac:dyDescent="0.2">
      <c r="A876" s="221" t="s">
        <v>2367</v>
      </c>
      <c r="B876" s="222">
        <v>12911</v>
      </c>
      <c r="C876" s="221" t="s">
        <v>2184</v>
      </c>
      <c r="D876" s="221" t="str">
        <f t="shared" si="13"/>
        <v>0</v>
      </c>
    </row>
    <row r="877" spans="1:4" hidden="1" x14ac:dyDescent="0.2">
      <c r="A877" s="221" t="s">
        <v>2366</v>
      </c>
      <c r="B877" s="222">
        <v>12889</v>
      </c>
      <c r="C877" s="221" t="s">
        <v>538</v>
      </c>
      <c r="D877" s="221" t="str">
        <f t="shared" si="13"/>
        <v>0</v>
      </c>
    </row>
    <row r="878" spans="1:4" x14ac:dyDescent="0.2">
      <c r="A878" s="221" t="s">
        <v>2365</v>
      </c>
      <c r="B878" s="222">
        <v>12878</v>
      </c>
      <c r="C878" s="228">
        <v>139.99</v>
      </c>
      <c r="D878" s="221">
        <f t="shared" si="13"/>
        <v>91.992285163225944</v>
      </c>
    </row>
    <row r="879" spans="1:4" x14ac:dyDescent="0.2">
      <c r="A879" s="221" t="s">
        <v>2364</v>
      </c>
      <c r="B879" s="222">
        <v>12872</v>
      </c>
      <c r="C879" s="228">
        <v>174.5</v>
      </c>
      <c r="D879" s="221">
        <f t="shared" si="13"/>
        <v>73.765042979942692</v>
      </c>
    </row>
    <row r="880" spans="1:4" hidden="1" x14ac:dyDescent="0.2">
      <c r="A880" s="221" t="s">
        <v>2363</v>
      </c>
      <c r="B880" s="222">
        <v>12848</v>
      </c>
      <c r="C880" s="221" t="s">
        <v>2230</v>
      </c>
      <c r="D880" s="221" t="str">
        <f t="shared" si="13"/>
        <v>0</v>
      </c>
    </row>
    <row r="881" spans="1:4" hidden="1" x14ac:dyDescent="0.2">
      <c r="A881" s="221" t="s">
        <v>2362</v>
      </c>
      <c r="B881" s="222">
        <v>12846</v>
      </c>
      <c r="C881" s="221" t="s">
        <v>538</v>
      </c>
      <c r="D881" s="221" t="str">
        <f t="shared" si="13"/>
        <v>0</v>
      </c>
    </row>
    <row r="882" spans="1:4" hidden="1" x14ac:dyDescent="0.2">
      <c r="A882" s="221" t="s">
        <v>2361</v>
      </c>
      <c r="B882" s="222">
        <v>12810</v>
      </c>
      <c r="C882" s="221" t="s">
        <v>2360</v>
      </c>
      <c r="D882" s="221" t="str">
        <f t="shared" si="13"/>
        <v>0</v>
      </c>
    </row>
    <row r="883" spans="1:4" x14ac:dyDescent="0.2">
      <c r="A883" s="221" t="s">
        <v>2359</v>
      </c>
      <c r="B883" s="222">
        <v>12781</v>
      </c>
      <c r="C883" s="228">
        <v>199.99</v>
      </c>
      <c r="D883" s="221">
        <f t="shared" si="13"/>
        <v>63.908195409770485</v>
      </c>
    </row>
    <row r="884" spans="1:4" hidden="1" x14ac:dyDescent="0.2">
      <c r="A884" s="221" t="s">
        <v>2358</v>
      </c>
      <c r="B884" s="222">
        <v>12741</v>
      </c>
      <c r="C884" s="221" t="s">
        <v>538</v>
      </c>
      <c r="D884" s="221" t="str">
        <f t="shared" si="13"/>
        <v>0</v>
      </c>
    </row>
    <row r="885" spans="1:4" hidden="1" x14ac:dyDescent="0.2">
      <c r="A885" s="221" t="s">
        <v>2357</v>
      </c>
      <c r="B885" s="222">
        <v>12741</v>
      </c>
      <c r="C885" s="221" t="s">
        <v>538</v>
      </c>
      <c r="D885" s="221" t="str">
        <f t="shared" si="13"/>
        <v>0</v>
      </c>
    </row>
    <row r="886" spans="1:4" x14ac:dyDescent="0.2">
      <c r="A886" s="221" t="s">
        <v>2356</v>
      </c>
      <c r="B886" s="222">
        <v>12739</v>
      </c>
      <c r="C886" s="228">
        <v>228.99</v>
      </c>
      <c r="D886" s="221">
        <f t="shared" si="13"/>
        <v>55.631250272937677</v>
      </c>
    </row>
    <row r="887" spans="1:4" x14ac:dyDescent="0.2">
      <c r="A887" s="221" t="s">
        <v>2355</v>
      </c>
      <c r="B887" s="222">
        <v>12725</v>
      </c>
      <c r="C887" s="228">
        <v>106.04</v>
      </c>
      <c r="D887" s="221">
        <f t="shared" si="13"/>
        <v>120.00188608072425</v>
      </c>
    </row>
    <row r="888" spans="1:4" hidden="1" x14ac:dyDescent="0.2">
      <c r="A888" s="221" t="s">
        <v>2354</v>
      </c>
      <c r="B888" s="222">
        <v>12675</v>
      </c>
      <c r="C888" s="221" t="s">
        <v>2353</v>
      </c>
      <c r="D888" s="221" t="str">
        <f t="shared" si="13"/>
        <v>0</v>
      </c>
    </row>
    <row r="889" spans="1:4" x14ac:dyDescent="0.2">
      <c r="A889" s="221" t="s">
        <v>2352</v>
      </c>
      <c r="B889" s="222">
        <v>12659</v>
      </c>
      <c r="C889" s="228">
        <v>146.63999999999999</v>
      </c>
      <c r="D889" s="221">
        <f t="shared" si="13"/>
        <v>86.327059465357351</v>
      </c>
    </row>
    <row r="890" spans="1:4" hidden="1" x14ac:dyDescent="0.2">
      <c r="A890" s="221" t="s">
        <v>2351</v>
      </c>
      <c r="B890" s="222">
        <v>12657</v>
      </c>
      <c r="C890" s="221" t="s">
        <v>2006</v>
      </c>
      <c r="D890" s="221" t="str">
        <f t="shared" si="13"/>
        <v>0</v>
      </c>
    </row>
    <row r="891" spans="1:4" hidden="1" x14ac:dyDescent="0.2">
      <c r="A891" s="221" t="s">
        <v>2350</v>
      </c>
      <c r="B891" s="222">
        <v>12649</v>
      </c>
      <c r="C891" s="221" t="s">
        <v>2009</v>
      </c>
      <c r="D891" s="221" t="str">
        <f t="shared" si="13"/>
        <v>0</v>
      </c>
    </row>
    <row r="892" spans="1:4" x14ac:dyDescent="0.2">
      <c r="A892" s="221" t="s">
        <v>2349</v>
      </c>
      <c r="B892" s="222">
        <v>12646</v>
      </c>
      <c r="C892" s="228">
        <v>596.32000000000005</v>
      </c>
      <c r="D892" s="221">
        <f t="shared" si="13"/>
        <v>21.206734639119933</v>
      </c>
    </row>
    <row r="893" spans="1:4" x14ac:dyDescent="0.2">
      <c r="A893" s="221" t="s">
        <v>2348</v>
      </c>
      <c r="B893" s="222">
        <v>12601</v>
      </c>
      <c r="C893" s="228">
        <v>39</v>
      </c>
      <c r="D893" s="221">
        <f t="shared" si="13"/>
        <v>323.10256410256409</v>
      </c>
    </row>
    <row r="894" spans="1:4" hidden="1" x14ac:dyDescent="0.2">
      <c r="A894" s="221" t="s">
        <v>2347</v>
      </c>
      <c r="B894" s="222">
        <v>12591</v>
      </c>
      <c r="C894" s="221" t="s">
        <v>2346</v>
      </c>
      <c r="D894" s="221" t="str">
        <f t="shared" si="13"/>
        <v>0</v>
      </c>
    </row>
    <row r="895" spans="1:4" hidden="1" x14ac:dyDescent="0.2">
      <c r="A895" s="221" t="s">
        <v>2345</v>
      </c>
      <c r="B895" s="222">
        <v>12572</v>
      </c>
      <c r="C895" s="221" t="s">
        <v>2344</v>
      </c>
      <c r="D895" s="221" t="str">
        <f t="shared" si="13"/>
        <v>0</v>
      </c>
    </row>
    <row r="896" spans="1:4" x14ac:dyDescent="0.2">
      <c r="A896" s="221" t="s">
        <v>2343</v>
      </c>
      <c r="B896" s="222">
        <v>12522</v>
      </c>
      <c r="C896" s="228">
        <v>398.95</v>
      </c>
      <c r="D896" s="221">
        <f t="shared" si="13"/>
        <v>31.387391903747339</v>
      </c>
    </row>
    <row r="897" spans="1:4" hidden="1" x14ac:dyDescent="0.2">
      <c r="A897" s="221" t="s">
        <v>2342</v>
      </c>
      <c r="B897" s="222">
        <v>12461</v>
      </c>
      <c r="C897" s="221" t="s">
        <v>2341</v>
      </c>
      <c r="D897" s="221" t="str">
        <f t="shared" si="13"/>
        <v>0</v>
      </c>
    </row>
    <row r="898" spans="1:4" hidden="1" x14ac:dyDescent="0.2">
      <c r="A898" s="221" t="s">
        <v>2340</v>
      </c>
      <c r="B898" s="222">
        <v>12461</v>
      </c>
      <c r="C898" s="221" t="s">
        <v>2339</v>
      </c>
      <c r="D898" s="221" t="str">
        <f t="shared" ref="D898:D961" si="14">+IFERROR(B898/C898, "0")</f>
        <v>0</v>
      </c>
    </row>
    <row r="899" spans="1:4" hidden="1" x14ac:dyDescent="0.2">
      <c r="A899" s="221" t="s">
        <v>2338</v>
      </c>
      <c r="B899" s="222">
        <v>12406</v>
      </c>
      <c r="C899" s="221" t="s">
        <v>2337</v>
      </c>
      <c r="D899" s="221" t="str">
        <f t="shared" si="14"/>
        <v>0</v>
      </c>
    </row>
    <row r="900" spans="1:4" hidden="1" x14ac:dyDescent="0.2">
      <c r="A900" s="221" t="s">
        <v>2336</v>
      </c>
      <c r="B900" s="222">
        <v>12399</v>
      </c>
      <c r="C900" s="221" t="s">
        <v>538</v>
      </c>
      <c r="D900" s="221" t="str">
        <f t="shared" si="14"/>
        <v>0</v>
      </c>
    </row>
    <row r="901" spans="1:4" x14ac:dyDescent="0.2">
      <c r="A901" s="221" t="s">
        <v>2335</v>
      </c>
      <c r="B901" s="222">
        <v>12356</v>
      </c>
      <c r="C901" s="228">
        <v>200</v>
      </c>
      <c r="D901" s="221">
        <f t="shared" si="14"/>
        <v>61.78</v>
      </c>
    </row>
    <row r="902" spans="1:4" hidden="1" x14ac:dyDescent="0.2">
      <c r="A902" s="221" t="s">
        <v>2334</v>
      </c>
      <c r="B902" s="222">
        <v>12314</v>
      </c>
      <c r="C902" s="221" t="s">
        <v>2333</v>
      </c>
      <c r="D902" s="221" t="str">
        <f t="shared" si="14"/>
        <v>0</v>
      </c>
    </row>
    <row r="903" spans="1:4" x14ac:dyDescent="0.2">
      <c r="A903" s="221" t="s">
        <v>2332</v>
      </c>
      <c r="B903" s="222">
        <v>12282</v>
      </c>
      <c r="C903" s="228">
        <v>51.5</v>
      </c>
      <c r="D903" s="221">
        <f t="shared" si="14"/>
        <v>238.48543689320388</v>
      </c>
    </row>
    <row r="904" spans="1:4" x14ac:dyDescent="0.2">
      <c r="A904" s="221" t="s">
        <v>2331</v>
      </c>
      <c r="B904" s="222">
        <v>12266</v>
      </c>
      <c r="C904" s="228">
        <v>289.95</v>
      </c>
      <c r="D904" s="221">
        <f t="shared" si="14"/>
        <v>42.30384549060183</v>
      </c>
    </row>
    <row r="905" spans="1:4" x14ac:dyDescent="0.2">
      <c r="A905" s="221" t="s">
        <v>2330</v>
      </c>
      <c r="B905" s="222">
        <v>12265</v>
      </c>
      <c r="C905" s="228">
        <v>403.19</v>
      </c>
      <c r="D905" s="221">
        <f t="shared" si="14"/>
        <v>30.419901287234307</v>
      </c>
    </row>
    <row r="906" spans="1:4" hidden="1" x14ac:dyDescent="0.2">
      <c r="A906" s="221" t="s">
        <v>2329</v>
      </c>
      <c r="B906" s="222">
        <v>12257</v>
      </c>
      <c r="C906" s="221" t="s">
        <v>2082</v>
      </c>
      <c r="D906" s="221" t="str">
        <f t="shared" si="14"/>
        <v>0</v>
      </c>
    </row>
    <row r="907" spans="1:4" hidden="1" x14ac:dyDescent="0.2">
      <c r="A907" s="221" t="s">
        <v>2328</v>
      </c>
      <c r="B907" s="222">
        <v>12239</v>
      </c>
      <c r="C907" s="221" t="s">
        <v>538</v>
      </c>
      <c r="D907" s="221" t="str">
        <f t="shared" si="14"/>
        <v>0</v>
      </c>
    </row>
    <row r="908" spans="1:4" hidden="1" x14ac:dyDescent="0.2">
      <c r="A908" s="221" t="s">
        <v>2327</v>
      </c>
      <c r="B908" s="222">
        <v>12212</v>
      </c>
      <c r="C908" s="221" t="s">
        <v>2326</v>
      </c>
      <c r="D908" s="221" t="str">
        <f t="shared" si="14"/>
        <v>0</v>
      </c>
    </row>
    <row r="909" spans="1:4" hidden="1" x14ac:dyDescent="0.2">
      <c r="A909" s="221" t="s">
        <v>2325</v>
      </c>
      <c r="B909" s="222">
        <v>12209</v>
      </c>
      <c r="C909" s="221" t="s">
        <v>538</v>
      </c>
      <c r="D909" s="221" t="str">
        <f t="shared" si="14"/>
        <v>0</v>
      </c>
    </row>
    <row r="910" spans="1:4" x14ac:dyDescent="0.2">
      <c r="A910" s="221" t="s">
        <v>2324</v>
      </c>
      <c r="B910" s="222">
        <v>12205</v>
      </c>
      <c r="C910" s="228">
        <v>109</v>
      </c>
      <c r="D910" s="221">
        <f t="shared" si="14"/>
        <v>111.97247706422019</v>
      </c>
    </row>
    <row r="911" spans="1:4" x14ac:dyDescent="0.2">
      <c r="A911" s="221" t="s">
        <v>2323</v>
      </c>
      <c r="B911" s="222">
        <v>12133</v>
      </c>
      <c r="C911" s="228">
        <v>114.99</v>
      </c>
      <c r="D911" s="221">
        <f t="shared" si="14"/>
        <v>105.51352291503609</v>
      </c>
    </row>
    <row r="912" spans="1:4" hidden="1" x14ac:dyDescent="0.2">
      <c r="A912" s="221" t="s">
        <v>2322</v>
      </c>
      <c r="B912" s="222">
        <v>12128</v>
      </c>
      <c r="C912" s="221" t="s">
        <v>538</v>
      </c>
      <c r="D912" s="221" t="str">
        <f t="shared" si="14"/>
        <v>0</v>
      </c>
    </row>
    <row r="913" spans="1:4" hidden="1" x14ac:dyDescent="0.2">
      <c r="A913" s="221" t="s">
        <v>2321</v>
      </c>
      <c r="B913" s="222">
        <v>12119</v>
      </c>
      <c r="C913" s="221" t="s">
        <v>538</v>
      </c>
      <c r="D913" s="221" t="str">
        <f t="shared" si="14"/>
        <v>0</v>
      </c>
    </row>
    <row r="914" spans="1:4" hidden="1" x14ac:dyDescent="0.2">
      <c r="A914" s="221" t="s">
        <v>2320</v>
      </c>
      <c r="B914" s="222">
        <v>12117</v>
      </c>
      <c r="C914" s="221" t="s">
        <v>2057</v>
      </c>
      <c r="D914" s="221" t="str">
        <f t="shared" si="14"/>
        <v>0</v>
      </c>
    </row>
    <row r="915" spans="1:4" hidden="1" x14ac:dyDescent="0.2">
      <c r="A915" s="221" t="s">
        <v>2319</v>
      </c>
      <c r="B915" s="222">
        <v>12117</v>
      </c>
      <c r="C915" s="221" t="s">
        <v>538</v>
      </c>
      <c r="D915" s="221" t="str">
        <f t="shared" si="14"/>
        <v>0</v>
      </c>
    </row>
    <row r="916" spans="1:4" hidden="1" x14ac:dyDescent="0.2">
      <c r="A916" s="221" t="s">
        <v>2318</v>
      </c>
      <c r="B916" s="222">
        <v>12024</v>
      </c>
      <c r="C916" s="221" t="s">
        <v>2317</v>
      </c>
      <c r="D916" s="221" t="str">
        <f t="shared" si="14"/>
        <v>0</v>
      </c>
    </row>
    <row r="917" spans="1:4" hidden="1" x14ac:dyDescent="0.2">
      <c r="A917" s="221" t="s">
        <v>2316</v>
      </c>
      <c r="B917" s="222">
        <v>11972</v>
      </c>
      <c r="C917" s="221" t="s">
        <v>2315</v>
      </c>
      <c r="D917" s="221" t="str">
        <f t="shared" si="14"/>
        <v>0</v>
      </c>
    </row>
    <row r="918" spans="1:4" hidden="1" x14ac:dyDescent="0.2">
      <c r="A918" s="221" t="s">
        <v>2314</v>
      </c>
      <c r="B918" s="222">
        <v>11966</v>
      </c>
      <c r="C918" s="221" t="s">
        <v>538</v>
      </c>
      <c r="D918" s="221" t="str">
        <f t="shared" si="14"/>
        <v>0</v>
      </c>
    </row>
    <row r="919" spans="1:4" x14ac:dyDescent="0.2">
      <c r="A919" s="221" t="s">
        <v>2313</v>
      </c>
      <c r="B919" s="222">
        <v>11924</v>
      </c>
      <c r="C919" s="228">
        <v>15.99</v>
      </c>
      <c r="D919" s="221">
        <f t="shared" si="14"/>
        <v>745.71607254534081</v>
      </c>
    </row>
    <row r="920" spans="1:4" hidden="1" x14ac:dyDescent="0.2">
      <c r="A920" s="221" t="s">
        <v>2312</v>
      </c>
      <c r="B920" s="222">
        <v>11923</v>
      </c>
      <c r="C920" s="221" t="s">
        <v>2119</v>
      </c>
      <c r="D920" s="221" t="str">
        <f t="shared" si="14"/>
        <v>0</v>
      </c>
    </row>
    <row r="921" spans="1:4" hidden="1" x14ac:dyDescent="0.2">
      <c r="A921" s="221" t="s">
        <v>2311</v>
      </c>
      <c r="B921" s="222">
        <v>11880</v>
      </c>
      <c r="C921" s="221" t="s">
        <v>2310</v>
      </c>
      <c r="D921" s="221" t="str">
        <f t="shared" si="14"/>
        <v>0</v>
      </c>
    </row>
    <row r="922" spans="1:4" hidden="1" x14ac:dyDescent="0.2">
      <c r="A922" s="221" t="s">
        <v>2309</v>
      </c>
      <c r="B922" s="222">
        <v>11874</v>
      </c>
      <c r="C922" s="221" t="s">
        <v>2308</v>
      </c>
      <c r="D922" s="221" t="str">
        <f t="shared" si="14"/>
        <v>0</v>
      </c>
    </row>
    <row r="923" spans="1:4" hidden="1" x14ac:dyDescent="0.2">
      <c r="A923" s="221" t="s">
        <v>2307</v>
      </c>
      <c r="B923" s="222">
        <v>11853</v>
      </c>
      <c r="C923" s="221" t="s">
        <v>538</v>
      </c>
      <c r="D923" s="221" t="str">
        <f t="shared" si="14"/>
        <v>0</v>
      </c>
    </row>
    <row r="924" spans="1:4" hidden="1" x14ac:dyDescent="0.2">
      <c r="A924" s="221" t="s">
        <v>2306</v>
      </c>
      <c r="B924" s="222">
        <v>11840</v>
      </c>
      <c r="C924" s="221" t="s">
        <v>2064</v>
      </c>
      <c r="D924" s="221" t="str">
        <f t="shared" si="14"/>
        <v>0</v>
      </c>
    </row>
    <row r="925" spans="1:4" hidden="1" x14ac:dyDescent="0.2">
      <c r="A925" s="221" t="s">
        <v>2305</v>
      </c>
      <c r="B925" s="222">
        <v>11837</v>
      </c>
      <c r="C925" s="221" t="s">
        <v>538</v>
      </c>
      <c r="D925" s="221" t="str">
        <f t="shared" si="14"/>
        <v>0</v>
      </c>
    </row>
    <row r="926" spans="1:4" hidden="1" x14ac:dyDescent="0.2">
      <c r="A926" s="221" t="s">
        <v>2304</v>
      </c>
      <c r="B926" s="222">
        <v>11820</v>
      </c>
      <c r="C926" s="221" t="s">
        <v>538</v>
      </c>
      <c r="D926" s="221" t="str">
        <f t="shared" si="14"/>
        <v>0</v>
      </c>
    </row>
    <row r="927" spans="1:4" hidden="1" x14ac:dyDescent="0.2">
      <c r="A927" s="221" t="s">
        <v>2303</v>
      </c>
      <c r="B927" s="222">
        <v>11800</v>
      </c>
      <c r="C927" s="221" t="s">
        <v>2230</v>
      </c>
      <c r="D927" s="221" t="str">
        <f t="shared" si="14"/>
        <v>0</v>
      </c>
    </row>
    <row r="928" spans="1:4" hidden="1" x14ac:dyDescent="0.2">
      <c r="A928" s="221" t="s">
        <v>2302</v>
      </c>
      <c r="B928" s="222">
        <v>11777</v>
      </c>
      <c r="C928" s="221" t="s">
        <v>538</v>
      </c>
      <c r="D928" s="221" t="str">
        <f t="shared" si="14"/>
        <v>0</v>
      </c>
    </row>
    <row r="929" spans="1:4" hidden="1" x14ac:dyDescent="0.2">
      <c r="A929" s="221" t="s">
        <v>2301</v>
      </c>
      <c r="B929" s="222">
        <v>11755</v>
      </c>
      <c r="C929" s="221" t="s">
        <v>538</v>
      </c>
      <c r="D929" s="221" t="str">
        <f t="shared" si="14"/>
        <v>0</v>
      </c>
    </row>
    <row r="930" spans="1:4" hidden="1" x14ac:dyDescent="0.2">
      <c r="A930" s="221" t="s">
        <v>2300</v>
      </c>
      <c r="B930" s="222">
        <v>11745</v>
      </c>
      <c r="C930" s="221" t="s">
        <v>538</v>
      </c>
      <c r="D930" s="221" t="str">
        <f t="shared" si="14"/>
        <v>0</v>
      </c>
    </row>
    <row r="931" spans="1:4" hidden="1" x14ac:dyDescent="0.2">
      <c r="A931" s="221" t="s">
        <v>2299</v>
      </c>
      <c r="B931" s="222">
        <v>11736</v>
      </c>
      <c r="C931" s="221" t="s">
        <v>2298</v>
      </c>
      <c r="D931" s="221" t="str">
        <f t="shared" si="14"/>
        <v>0</v>
      </c>
    </row>
    <row r="932" spans="1:4" hidden="1" x14ac:dyDescent="0.2">
      <c r="A932" s="221" t="s">
        <v>2297</v>
      </c>
      <c r="B932" s="222">
        <v>11733</v>
      </c>
      <c r="C932" s="221" t="s">
        <v>2082</v>
      </c>
      <c r="D932" s="221" t="str">
        <f t="shared" si="14"/>
        <v>0</v>
      </c>
    </row>
    <row r="933" spans="1:4" x14ac:dyDescent="0.2">
      <c r="A933" s="221" t="s">
        <v>2296</v>
      </c>
      <c r="B933" s="222">
        <v>11716</v>
      </c>
      <c r="C933" s="228">
        <v>14.99</v>
      </c>
      <c r="D933" s="221">
        <f t="shared" si="14"/>
        <v>781.58772515010003</v>
      </c>
    </row>
    <row r="934" spans="1:4" hidden="1" x14ac:dyDescent="0.2">
      <c r="A934" s="221" t="s">
        <v>2295</v>
      </c>
      <c r="B934" s="222">
        <v>11713</v>
      </c>
      <c r="C934" s="221" t="s">
        <v>538</v>
      </c>
      <c r="D934" s="221" t="str">
        <f t="shared" si="14"/>
        <v>0</v>
      </c>
    </row>
    <row r="935" spans="1:4" hidden="1" x14ac:dyDescent="0.2">
      <c r="A935" s="221" t="s">
        <v>2294</v>
      </c>
      <c r="B935" s="222">
        <v>11681</v>
      </c>
      <c r="C935" s="221" t="s">
        <v>538</v>
      </c>
      <c r="D935" s="221" t="str">
        <f t="shared" si="14"/>
        <v>0</v>
      </c>
    </row>
    <row r="936" spans="1:4" hidden="1" x14ac:dyDescent="0.2">
      <c r="A936" s="221" t="s">
        <v>2293</v>
      </c>
      <c r="B936" s="222">
        <v>11650</v>
      </c>
      <c r="C936" s="221" t="s">
        <v>2292</v>
      </c>
      <c r="D936" s="221" t="str">
        <f t="shared" si="14"/>
        <v>0</v>
      </c>
    </row>
    <row r="937" spans="1:4" hidden="1" x14ac:dyDescent="0.2">
      <c r="A937" s="221" t="s">
        <v>2291</v>
      </c>
      <c r="B937" s="222">
        <v>11645</v>
      </c>
      <c r="C937" s="221" t="s">
        <v>2290</v>
      </c>
      <c r="D937" s="221" t="str">
        <f t="shared" si="14"/>
        <v>0</v>
      </c>
    </row>
    <row r="938" spans="1:4" x14ac:dyDescent="0.2">
      <c r="A938" s="221" t="s">
        <v>2289</v>
      </c>
      <c r="B938" s="222">
        <v>11619</v>
      </c>
      <c r="C938" s="228">
        <v>71.650000000000006</v>
      </c>
      <c r="D938" s="221">
        <f t="shared" si="14"/>
        <v>162.16329378925329</v>
      </c>
    </row>
    <row r="939" spans="1:4" hidden="1" x14ac:dyDescent="0.2">
      <c r="A939" s="221" t="s">
        <v>2288</v>
      </c>
      <c r="B939" s="222">
        <v>11613</v>
      </c>
      <c r="C939" s="221" t="s">
        <v>2287</v>
      </c>
      <c r="D939" s="221" t="str">
        <f t="shared" si="14"/>
        <v>0</v>
      </c>
    </row>
    <row r="940" spans="1:4" hidden="1" x14ac:dyDescent="0.2">
      <c r="A940" s="221" t="s">
        <v>2286</v>
      </c>
      <c r="B940" s="222">
        <v>11558</v>
      </c>
      <c r="C940" s="221" t="s">
        <v>538</v>
      </c>
      <c r="D940" s="221" t="str">
        <f t="shared" si="14"/>
        <v>0</v>
      </c>
    </row>
    <row r="941" spans="1:4" hidden="1" x14ac:dyDescent="0.2">
      <c r="A941" s="221" t="s">
        <v>2285</v>
      </c>
      <c r="B941" s="222">
        <v>11547</v>
      </c>
      <c r="C941" s="221" t="s">
        <v>2284</v>
      </c>
      <c r="D941" s="221" t="str">
        <f t="shared" si="14"/>
        <v>0</v>
      </c>
    </row>
    <row r="942" spans="1:4" hidden="1" x14ac:dyDescent="0.2">
      <c r="A942" s="221" t="s">
        <v>2283</v>
      </c>
      <c r="B942" s="222">
        <v>11523</v>
      </c>
      <c r="C942" s="221" t="s">
        <v>538</v>
      </c>
      <c r="D942" s="221" t="str">
        <f t="shared" si="14"/>
        <v>0</v>
      </c>
    </row>
    <row r="943" spans="1:4" hidden="1" x14ac:dyDescent="0.2">
      <c r="A943" s="221" t="s">
        <v>2282</v>
      </c>
      <c r="B943" s="222">
        <v>11470</v>
      </c>
      <c r="C943" s="221" t="s">
        <v>2281</v>
      </c>
      <c r="D943" s="221" t="str">
        <f t="shared" si="14"/>
        <v>0</v>
      </c>
    </row>
    <row r="944" spans="1:4" x14ac:dyDescent="0.2">
      <c r="A944" s="221" t="s">
        <v>2280</v>
      </c>
      <c r="B944" s="222">
        <v>11465</v>
      </c>
      <c r="C944" s="228">
        <v>125.26</v>
      </c>
      <c r="D944" s="221">
        <f t="shared" si="14"/>
        <v>91.529618393741018</v>
      </c>
    </row>
    <row r="945" spans="1:4" x14ac:dyDescent="0.2">
      <c r="A945" s="221" t="s">
        <v>2279</v>
      </c>
      <c r="B945" s="222">
        <v>11454</v>
      </c>
      <c r="C945" s="228">
        <v>429.95</v>
      </c>
      <c r="D945" s="221">
        <f t="shared" si="14"/>
        <v>26.640307012443309</v>
      </c>
    </row>
    <row r="946" spans="1:4" hidden="1" x14ac:dyDescent="0.2">
      <c r="A946" s="221" t="s">
        <v>2278</v>
      </c>
      <c r="B946" s="222">
        <v>11438</v>
      </c>
      <c r="C946" s="221" t="s">
        <v>538</v>
      </c>
      <c r="D946" s="221" t="str">
        <f t="shared" si="14"/>
        <v>0</v>
      </c>
    </row>
    <row r="947" spans="1:4" x14ac:dyDescent="0.2">
      <c r="A947" s="221" t="s">
        <v>2277</v>
      </c>
      <c r="B947" s="222">
        <v>11384</v>
      </c>
      <c r="C947" s="228">
        <v>197.91</v>
      </c>
      <c r="D947" s="221">
        <f t="shared" si="14"/>
        <v>57.521095447425601</v>
      </c>
    </row>
    <row r="948" spans="1:4" hidden="1" x14ac:dyDescent="0.2">
      <c r="A948" s="221" t="s">
        <v>2276</v>
      </c>
      <c r="B948" s="222">
        <v>11357</v>
      </c>
      <c r="C948" s="221" t="s">
        <v>538</v>
      </c>
      <c r="D948" s="221" t="str">
        <f t="shared" si="14"/>
        <v>0</v>
      </c>
    </row>
    <row r="949" spans="1:4" hidden="1" x14ac:dyDescent="0.2">
      <c r="A949" s="221" t="s">
        <v>2275</v>
      </c>
      <c r="B949" s="222">
        <v>11354</v>
      </c>
      <c r="C949" s="221" t="s">
        <v>538</v>
      </c>
      <c r="D949" s="221" t="str">
        <f t="shared" si="14"/>
        <v>0</v>
      </c>
    </row>
    <row r="950" spans="1:4" hidden="1" x14ac:dyDescent="0.2">
      <c r="A950" s="221" t="s">
        <v>2274</v>
      </c>
      <c r="B950" s="222">
        <v>11344</v>
      </c>
      <c r="C950" s="221" t="s">
        <v>2273</v>
      </c>
      <c r="D950" s="221" t="str">
        <f t="shared" si="14"/>
        <v>0</v>
      </c>
    </row>
    <row r="951" spans="1:4" hidden="1" x14ac:dyDescent="0.2">
      <c r="A951" s="221" t="s">
        <v>2272</v>
      </c>
      <c r="B951" s="222">
        <v>11315</v>
      </c>
      <c r="C951" s="221" t="s">
        <v>538</v>
      </c>
      <c r="D951" s="221" t="str">
        <f t="shared" si="14"/>
        <v>0</v>
      </c>
    </row>
    <row r="952" spans="1:4" x14ac:dyDescent="0.2">
      <c r="A952" s="221" t="s">
        <v>2271</v>
      </c>
      <c r="B952" s="222">
        <v>11292</v>
      </c>
      <c r="C952" s="228">
        <v>25.99</v>
      </c>
      <c r="D952" s="221">
        <f t="shared" si="14"/>
        <v>434.47479799923047</v>
      </c>
    </row>
    <row r="953" spans="1:4" hidden="1" x14ac:dyDescent="0.2">
      <c r="A953" s="221" t="s">
        <v>2270</v>
      </c>
      <c r="B953" s="222">
        <v>11289</v>
      </c>
      <c r="C953" s="221" t="s">
        <v>2269</v>
      </c>
      <c r="D953" s="221" t="str">
        <f t="shared" si="14"/>
        <v>0</v>
      </c>
    </row>
    <row r="954" spans="1:4" hidden="1" x14ac:dyDescent="0.2">
      <c r="A954" s="221" t="s">
        <v>2268</v>
      </c>
      <c r="B954" s="222">
        <v>11274</v>
      </c>
      <c r="C954" s="221" t="s">
        <v>2267</v>
      </c>
      <c r="D954" s="221" t="str">
        <f t="shared" si="14"/>
        <v>0</v>
      </c>
    </row>
    <row r="955" spans="1:4" hidden="1" x14ac:dyDescent="0.2">
      <c r="A955" s="221" t="s">
        <v>2266</v>
      </c>
      <c r="B955" s="222">
        <v>11266</v>
      </c>
      <c r="C955" s="221" t="s">
        <v>2119</v>
      </c>
      <c r="D955" s="221" t="str">
        <f t="shared" si="14"/>
        <v>0</v>
      </c>
    </row>
    <row r="956" spans="1:4" hidden="1" x14ac:dyDescent="0.2">
      <c r="A956" s="221" t="s">
        <v>2265</v>
      </c>
      <c r="B956" s="222">
        <v>11240</v>
      </c>
      <c r="C956" s="221" t="s">
        <v>538</v>
      </c>
      <c r="D956" s="221" t="str">
        <f t="shared" si="14"/>
        <v>0</v>
      </c>
    </row>
    <row r="957" spans="1:4" hidden="1" x14ac:dyDescent="0.2">
      <c r="A957" s="221" t="s">
        <v>2264</v>
      </c>
      <c r="B957" s="222">
        <v>11216</v>
      </c>
      <c r="C957" s="221" t="s">
        <v>538</v>
      </c>
      <c r="D957" s="221" t="str">
        <f t="shared" si="14"/>
        <v>0</v>
      </c>
    </row>
    <row r="958" spans="1:4" x14ac:dyDescent="0.2">
      <c r="A958" s="221" t="s">
        <v>2263</v>
      </c>
      <c r="B958" s="222">
        <v>11167</v>
      </c>
      <c r="C958" s="228">
        <v>12.99</v>
      </c>
      <c r="D958" s="221">
        <f t="shared" si="14"/>
        <v>859.66127790608164</v>
      </c>
    </row>
    <row r="959" spans="1:4" hidden="1" x14ac:dyDescent="0.2">
      <c r="A959" s="221" t="s">
        <v>2262</v>
      </c>
      <c r="B959" s="222">
        <v>11159</v>
      </c>
      <c r="C959" s="221" t="s">
        <v>2261</v>
      </c>
      <c r="D959" s="221" t="str">
        <f t="shared" si="14"/>
        <v>0</v>
      </c>
    </row>
    <row r="960" spans="1:4" x14ac:dyDescent="0.2">
      <c r="A960" s="221" t="s">
        <v>2260</v>
      </c>
      <c r="B960" s="222">
        <v>11128</v>
      </c>
      <c r="C960" s="228">
        <v>310</v>
      </c>
      <c r="D960" s="221">
        <f t="shared" si="14"/>
        <v>35.896774193548389</v>
      </c>
    </row>
    <row r="961" spans="1:4" hidden="1" x14ac:dyDescent="0.2">
      <c r="A961" s="221" t="s">
        <v>2259</v>
      </c>
      <c r="B961" s="222">
        <v>11114</v>
      </c>
      <c r="C961" s="221" t="s">
        <v>538</v>
      </c>
      <c r="D961" s="221" t="str">
        <f t="shared" si="14"/>
        <v>0</v>
      </c>
    </row>
    <row r="962" spans="1:4" hidden="1" x14ac:dyDescent="0.2">
      <c r="A962" s="221" t="s">
        <v>2258</v>
      </c>
      <c r="B962" s="222">
        <v>11112</v>
      </c>
      <c r="C962" s="221" t="s">
        <v>538</v>
      </c>
      <c r="D962" s="221" t="str">
        <f t="shared" ref="D962:D1025" si="15">+IFERROR(B962/C962, "0")</f>
        <v>0</v>
      </c>
    </row>
    <row r="963" spans="1:4" hidden="1" x14ac:dyDescent="0.2">
      <c r="A963" s="221" t="s">
        <v>2257</v>
      </c>
      <c r="B963" s="222">
        <v>11090</v>
      </c>
      <c r="C963" s="221" t="s">
        <v>538</v>
      </c>
      <c r="D963" s="221" t="str">
        <f t="shared" si="15"/>
        <v>0</v>
      </c>
    </row>
    <row r="964" spans="1:4" hidden="1" x14ac:dyDescent="0.2">
      <c r="A964" s="221" t="s">
        <v>2256</v>
      </c>
      <c r="B964" s="222">
        <v>11080</v>
      </c>
      <c r="C964" s="221" t="s">
        <v>2255</v>
      </c>
      <c r="D964" s="221" t="str">
        <f t="shared" si="15"/>
        <v>0</v>
      </c>
    </row>
    <row r="965" spans="1:4" x14ac:dyDescent="0.2">
      <c r="A965" s="221" t="s">
        <v>2254</v>
      </c>
      <c r="B965" s="222">
        <v>11079</v>
      </c>
      <c r="C965" s="228">
        <v>64.989999999999995</v>
      </c>
      <c r="D965" s="221">
        <f t="shared" si="15"/>
        <v>170.47238036621019</v>
      </c>
    </row>
    <row r="966" spans="1:4" hidden="1" x14ac:dyDescent="0.2">
      <c r="A966" s="221" t="s">
        <v>2253</v>
      </c>
      <c r="B966" s="222">
        <v>11079</v>
      </c>
      <c r="C966" s="221" t="s">
        <v>2252</v>
      </c>
      <c r="D966" s="221" t="str">
        <f t="shared" si="15"/>
        <v>0</v>
      </c>
    </row>
    <row r="967" spans="1:4" x14ac:dyDescent="0.2">
      <c r="A967" s="221" t="s">
        <v>2251</v>
      </c>
      <c r="B967" s="222">
        <v>11073</v>
      </c>
      <c r="C967" s="228">
        <v>331.37</v>
      </c>
      <c r="D967" s="221">
        <f t="shared" si="15"/>
        <v>33.415819174940395</v>
      </c>
    </row>
    <row r="968" spans="1:4" hidden="1" x14ac:dyDescent="0.2">
      <c r="A968" s="221" t="s">
        <v>2250</v>
      </c>
      <c r="B968" s="222">
        <v>11067</v>
      </c>
      <c r="C968" s="221" t="s">
        <v>538</v>
      </c>
      <c r="D968" s="221" t="str">
        <f t="shared" si="15"/>
        <v>0</v>
      </c>
    </row>
    <row r="969" spans="1:4" hidden="1" x14ac:dyDescent="0.2">
      <c r="A969" s="221" t="s">
        <v>2249</v>
      </c>
      <c r="B969" s="222">
        <v>11064</v>
      </c>
      <c r="C969" s="221" t="s">
        <v>2097</v>
      </c>
      <c r="D969" s="221" t="str">
        <f t="shared" si="15"/>
        <v>0</v>
      </c>
    </row>
    <row r="970" spans="1:4" hidden="1" x14ac:dyDescent="0.2">
      <c r="A970" s="221" t="s">
        <v>2248</v>
      </c>
      <c r="B970" s="222">
        <v>11029</v>
      </c>
      <c r="C970" s="221" t="s">
        <v>538</v>
      </c>
      <c r="D970" s="221" t="str">
        <f t="shared" si="15"/>
        <v>0</v>
      </c>
    </row>
    <row r="971" spans="1:4" hidden="1" x14ac:dyDescent="0.2">
      <c r="A971" s="221" t="s">
        <v>2247</v>
      </c>
      <c r="B971" s="222">
        <v>10997</v>
      </c>
      <c r="C971" s="221" t="s">
        <v>2006</v>
      </c>
      <c r="D971" s="221" t="str">
        <f t="shared" si="15"/>
        <v>0</v>
      </c>
    </row>
    <row r="972" spans="1:4" hidden="1" x14ac:dyDescent="0.2">
      <c r="A972" s="221" t="s">
        <v>2246</v>
      </c>
      <c r="B972" s="222">
        <v>10981</v>
      </c>
      <c r="C972" s="221" t="s">
        <v>538</v>
      </c>
      <c r="D972" s="221" t="str">
        <f t="shared" si="15"/>
        <v>0</v>
      </c>
    </row>
    <row r="973" spans="1:4" hidden="1" x14ac:dyDescent="0.2">
      <c r="A973" s="221" t="s">
        <v>2245</v>
      </c>
      <c r="B973" s="222">
        <v>10981</v>
      </c>
      <c r="C973" s="221" t="s">
        <v>2006</v>
      </c>
      <c r="D973" s="221" t="str">
        <f t="shared" si="15"/>
        <v>0</v>
      </c>
    </row>
    <row r="974" spans="1:4" hidden="1" x14ac:dyDescent="0.2">
      <c r="A974" s="221" t="s">
        <v>2244</v>
      </c>
      <c r="B974" s="222">
        <v>10977</v>
      </c>
      <c r="C974" s="221" t="s">
        <v>2243</v>
      </c>
      <c r="D974" s="221" t="str">
        <f t="shared" si="15"/>
        <v>0</v>
      </c>
    </row>
    <row r="975" spans="1:4" hidden="1" x14ac:dyDescent="0.2">
      <c r="A975" s="221" t="s">
        <v>2242</v>
      </c>
      <c r="B975" s="222">
        <v>10961</v>
      </c>
      <c r="C975" s="221" t="s">
        <v>538</v>
      </c>
      <c r="D975" s="221" t="str">
        <f t="shared" si="15"/>
        <v>0</v>
      </c>
    </row>
    <row r="976" spans="1:4" hidden="1" x14ac:dyDescent="0.2">
      <c r="A976" s="221" t="s">
        <v>2241</v>
      </c>
      <c r="B976" s="222">
        <v>10957</v>
      </c>
      <c r="C976" s="221" t="s">
        <v>538</v>
      </c>
      <c r="D976" s="221" t="str">
        <f t="shared" si="15"/>
        <v>0</v>
      </c>
    </row>
    <row r="977" spans="1:4" x14ac:dyDescent="0.2">
      <c r="A977" s="221" t="s">
        <v>2240</v>
      </c>
      <c r="B977" s="222">
        <v>10952</v>
      </c>
      <c r="C977" s="228">
        <v>124</v>
      </c>
      <c r="D977" s="221">
        <f t="shared" si="15"/>
        <v>88.322580645161295</v>
      </c>
    </row>
    <row r="978" spans="1:4" hidden="1" x14ac:dyDescent="0.2">
      <c r="A978" s="221" t="s">
        <v>2239</v>
      </c>
      <c r="B978" s="222">
        <v>10942</v>
      </c>
      <c r="C978" s="221" t="s">
        <v>2082</v>
      </c>
      <c r="D978" s="221" t="str">
        <f t="shared" si="15"/>
        <v>0</v>
      </c>
    </row>
    <row r="979" spans="1:4" hidden="1" x14ac:dyDescent="0.2">
      <c r="A979" s="221" t="s">
        <v>2238</v>
      </c>
      <c r="B979" s="222">
        <v>10938</v>
      </c>
      <c r="C979" s="221" t="s">
        <v>538</v>
      </c>
      <c r="D979" s="221" t="str">
        <f t="shared" si="15"/>
        <v>0</v>
      </c>
    </row>
    <row r="980" spans="1:4" hidden="1" x14ac:dyDescent="0.2">
      <c r="A980" s="221" t="s">
        <v>2237</v>
      </c>
      <c r="B980" s="222">
        <v>10934</v>
      </c>
      <c r="C980" s="221" t="s">
        <v>538</v>
      </c>
      <c r="D980" s="221" t="str">
        <f t="shared" si="15"/>
        <v>0</v>
      </c>
    </row>
    <row r="981" spans="1:4" hidden="1" x14ac:dyDescent="0.2">
      <c r="A981" s="221" t="s">
        <v>2236</v>
      </c>
      <c r="B981" s="222">
        <v>10930</v>
      </c>
      <c r="C981" s="221" t="s">
        <v>538</v>
      </c>
      <c r="D981" s="221" t="str">
        <f t="shared" si="15"/>
        <v>0</v>
      </c>
    </row>
    <row r="982" spans="1:4" hidden="1" x14ac:dyDescent="0.2">
      <c r="A982" s="221" t="s">
        <v>2235</v>
      </c>
      <c r="B982" s="222">
        <v>10908</v>
      </c>
      <c r="C982" s="221" t="s">
        <v>2234</v>
      </c>
      <c r="D982" s="221" t="str">
        <f t="shared" si="15"/>
        <v>0</v>
      </c>
    </row>
    <row r="983" spans="1:4" hidden="1" x14ac:dyDescent="0.2">
      <c r="A983" s="221" t="s">
        <v>2233</v>
      </c>
      <c r="B983" s="222">
        <v>10881</v>
      </c>
      <c r="C983" s="221" t="s">
        <v>2232</v>
      </c>
      <c r="D983" s="221" t="str">
        <f t="shared" si="15"/>
        <v>0</v>
      </c>
    </row>
    <row r="984" spans="1:4" hidden="1" x14ac:dyDescent="0.2">
      <c r="A984" s="221" t="s">
        <v>2231</v>
      </c>
      <c r="B984" s="222">
        <v>10879</v>
      </c>
      <c r="C984" s="221" t="s">
        <v>2230</v>
      </c>
      <c r="D984" s="221" t="str">
        <f t="shared" si="15"/>
        <v>0</v>
      </c>
    </row>
    <row r="985" spans="1:4" hidden="1" x14ac:dyDescent="0.2">
      <c r="A985" s="221" t="s">
        <v>2229</v>
      </c>
      <c r="B985" s="222">
        <v>10863</v>
      </c>
      <c r="C985" s="221" t="s">
        <v>2006</v>
      </c>
      <c r="D985" s="221" t="str">
        <f t="shared" si="15"/>
        <v>0</v>
      </c>
    </row>
    <row r="986" spans="1:4" hidden="1" x14ac:dyDescent="0.2">
      <c r="A986" s="221" t="s">
        <v>2228</v>
      </c>
      <c r="B986" s="222">
        <v>10838</v>
      </c>
      <c r="C986" s="221" t="s">
        <v>2227</v>
      </c>
      <c r="D986" s="221" t="str">
        <f t="shared" si="15"/>
        <v>0</v>
      </c>
    </row>
    <row r="987" spans="1:4" hidden="1" x14ac:dyDescent="0.2">
      <c r="A987" s="221" t="s">
        <v>2226</v>
      </c>
      <c r="B987" s="222">
        <v>10827</v>
      </c>
      <c r="C987" s="221" t="s">
        <v>2225</v>
      </c>
      <c r="D987" s="221" t="str">
        <f t="shared" si="15"/>
        <v>0</v>
      </c>
    </row>
    <row r="988" spans="1:4" x14ac:dyDescent="0.2">
      <c r="A988" s="221" t="s">
        <v>2224</v>
      </c>
      <c r="B988" s="222">
        <v>10754</v>
      </c>
      <c r="C988" s="228">
        <v>133.19999999999999</v>
      </c>
      <c r="D988" s="221">
        <f t="shared" si="15"/>
        <v>80.735735735735744</v>
      </c>
    </row>
    <row r="989" spans="1:4" hidden="1" x14ac:dyDescent="0.2">
      <c r="A989" s="221" t="s">
        <v>2223</v>
      </c>
      <c r="B989" s="222">
        <v>10735</v>
      </c>
      <c r="C989" s="221" t="s">
        <v>2184</v>
      </c>
      <c r="D989" s="221" t="str">
        <f t="shared" si="15"/>
        <v>0</v>
      </c>
    </row>
    <row r="990" spans="1:4" x14ac:dyDescent="0.2">
      <c r="A990" s="221" t="s">
        <v>2222</v>
      </c>
      <c r="B990" s="222">
        <v>10730</v>
      </c>
      <c r="C990" s="228">
        <v>159.99</v>
      </c>
      <c r="D990" s="221">
        <f t="shared" si="15"/>
        <v>67.066691668229254</v>
      </c>
    </row>
    <row r="991" spans="1:4" x14ac:dyDescent="0.2">
      <c r="A991" s="221" t="s">
        <v>2221</v>
      </c>
      <c r="B991" s="222">
        <v>10697</v>
      </c>
      <c r="C991" s="228">
        <v>201.65</v>
      </c>
      <c r="D991" s="221">
        <f t="shared" si="15"/>
        <v>53.047359285891396</v>
      </c>
    </row>
    <row r="992" spans="1:4" hidden="1" x14ac:dyDescent="0.2">
      <c r="A992" s="221" t="s">
        <v>2220</v>
      </c>
      <c r="B992" s="222">
        <v>10669</v>
      </c>
      <c r="C992" s="221" t="s">
        <v>538</v>
      </c>
      <c r="D992" s="221" t="str">
        <f t="shared" si="15"/>
        <v>0</v>
      </c>
    </row>
    <row r="993" spans="1:4" hidden="1" x14ac:dyDescent="0.2">
      <c r="A993" s="221" t="s">
        <v>2219</v>
      </c>
      <c r="B993" s="222">
        <v>10647</v>
      </c>
      <c r="C993" s="221" t="s">
        <v>2218</v>
      </c>
      <c r="D993" s="221" t="str">
        <f t="shared" si="15"/>
        <v>0</v>
      </c>
    </row>
    <row r="994" spans="1:4" hidden="1" x14ac:dyDescent="0.2">
      <c r="A994" s="221" t="s">
        <v>2217</v>
      </c>
      <c r="B994" s="222">
        <v>10641</v>
      </c>
      <c r="C994" s="221" t="s">
        <v>538</v>
      </c>
      <c r="D994" s="221" t="str">
        <f t="shared" si="15"/>
        <v>0</v>
      </c>
    </row>
    <row r="995" spans="1:4" x14ac:dyDescent="0.2">
      <c r="A995" s="221" t="s">
        <v>2216</v>
      </c>
      <c r="B995" s="222">
        <v>10612</v>
      </c>
      <c r="C995" s="228">
        <v>29.99</v>
      </c>
      <c r="D995" s="221">
        <f t="shared" si="15"/>
        <v>353.8512837612538</v>
      </c>
    </row>
    <row r="996" spans="1:4" hidden="1" x14ac:dyDescent="0.2">
      <c r="A996" s="221" t="s">
        <v>2215</v>
      </c>
      <c r="B996" s="222">
        <v>10601</v>
      </c>
      <c r="C996" s="221" t="s">
        <v>2214</v>
      </c>
      <c r="D996" s="221" t="str">
        <f t="shared" si="15"/>
        <v>0</v>
      </c>
    </row>
    <row r="997" spans="1:4" hidden="1" x14ac:dyDescent="0.2">
      <c r="A997" s="221" t="s">
        <v>2213</v>
      </c>
      <c r="B997" s="222">
        <v>10584</v>
      </c>
      <c r="C997" s="221" t="s">
        <v>2064</v>
      </c>
      <c r="D997" s="221" t="str">
        <f t="shared" si="15"/>
        <v>0</v>
      </c>
    </row>
    <row r="998" spans="1:4" hidden="1" x14ac:dyDescent="0.2">
      <c r="A998" s="221" t="s">
        <v>2212</v>
      </c>
      <c r="B998" s="222">
        <v>10567</v>
      </c>
      <c r="C998" s="221" t="s">
        <v>2211</v>
      </c>
      <c r="D998" s="221" t="str">
        <f t="shared" si="15"/>
        <v>0</v>
      </c>
    </row>
    <row r="999" spans="1:4" hidden="1" x14ac:dyDescent="0.2">
      <c r="A999" s="221" t="s">
        <v>2210</v>
      </c>
      <c r="B999" s="222">
        <v>10566</v>
      </c>
      <c r="C999" s="221" t="s">
        <v>2209</v>
      </c>
      <c r="D999" s="221" t="str">
        <f t="shared" si="15"/>
        <v>0</v>
      </c>
    </row>
    <row r="1000" spans="1:4" hidden="1" x14ac:dyDescent="0.2">
      <c r="A1000" s="221" t="s">
        <v>2208</v>
      </c>
      <c r="B1000" s="222">
        <v>10559</v>
      </c>
      <c r="C1000" s="221" t="s">
        <v>538</v>
      </c>
      <c r="D1000" s="221" t="str">
        <f t="shared" si="15"/>
        <v>0</v>
      </c>
    </row>
    <row r="1001" spans="1:4" hidden="1" x14ac:dyDescent="0.2">
      <c r="A1001" s="221" t="s">
        <v>2207</v>
      </c>
      <c r="B1001" s="222">
        <v>10545</v>
      </c>
      <c r="C1001" s="221" t="s">
        <v>2206</v>
      </c>
      <c r="D1001" s="221" t="str">
        <f t="shared" si="15"/>
        <v>0</v>
      </c>
    </row>
    <row r="1002" spans="1:4" hidden="1" x14ac:dyDescent="0.2">
      <c r="A1002" s="221" t="s">
        <v>2205</v>
      </c>
      <c r="B1002" s="222">
        <v>10530</v>
      </c>
      <c r="C1002" s="221" t="s">
        <v>2082</v>
      </c>
      <c r="D1002" s="221" t="str">
        <f t="shared" si="15"/>
        <v>0</v>
      </c>
    </row>
    <row r="1003" spans="1:4" hidden="1" x14ac:dyDescent="0.2">
      <c r="A1003" s="221" t="s">
        <v>2204</v>
      </c>
      <c r="B1003" s="222">
        <v>10525</v>
      </c>
      <c r="C1003" s="221" t="s">
        <v>2203</v>
      </c>
      <c r="D1003" s="221" t="str">
        <f t="shared" si="15"/>
        <v>0</v>
      </c>
    </row>
    <row r="1004" spans="1:4" hidden="1" x14ac:dyDescent="0.2">
      <c r="A1004" s="221" t="s">
        <v>2202</v>
      </c>
      <c r="B1004" s="222">
        <v>10523</v>
      </c>
      <c r="C1004" s="221" t="s">
        <v>2201</v>
      </c>
      <c r="D1004" s="221" t="str">
        <f t="shared" si="15"/>
        <v>0</v>
      </c>
    </row>
    <row r="1005" spans="1:4" x14ac:dyDescent="0.2">
      <c r="A1005" s="221" t="s">
        <v>2200</v>
      </c>
      <c r="B1005" s="222">
        <v>10491</v>
      </c>
      <c r="C1005" s="228">
        <v>129</v>
      </c>
      <c r="D1005" s="221">
        <f t="shared" si="15"/>
        <v>81.325581395348834</v>
      </c>
    </row>
    <row r="1006" spans="1:4" hidden="1" x14ac:dyDescent="0.2">
      <c r="A1006" s="221" t="s">
        <v>2199</v>
      </c>
      <c r="B1006" s="222">
        <v>10462</v>
      </c>
      <c r="C1006" s="221" t="s">
        <v>2198</v>
      </c>
      <c r="D1006" s="221" t="str">
        <f t="shared" si="15"/>
        <v>0</v>
      </c>
    </row>
    <row r="1007" spans="1:4" hidden="1" x14ac:dyDescent="0.2">
      <c r="A1007" s="221" t="s">
        <v>2197</v>
      </c>
      <c r="B1007" s="222">
        <v>10447</v>
      </c>
      <c r="C1007" s="221" t="s">
        <v>538</v>
      </c>
      <c r="D1007" s="221" t="str">
        <f t="shared" si="15"/>
        <v>0</v>
      </c>
    </row>
    <row r="1008" spans="1:4" x14ac:dyDescent="0.2">
      <c r="A1008" s="221" t="s">
        <v>2196</v>
      </c>
      <c r="B1008" s="222">
        <v>10419</v>
      </c>
      <c r="C1008" s="228">
        <v>14.99</v>
      </c>
      <c r="D1008" s="221">
        <f t="shared" si="15"/>
        <v>695.06337558372252</v>
      </c>
    </row>
    <row r="1009" spans="1:4" x14ac:dyDescent="0.2">
      <c r="A1009" s="221" t="s">
        <v>2195</v>
      </c>
      <c r="B1009" s="222">
        <v>10419</v>
      </c>
      <c r="C1009" s="228">
        <v>138.51</v>
      </c>
      <c r="D1009" s="221">
        <f t="shared" si="15"/>
        <v>75.222005631362364</v>
      </c>
    </row>
    <row r="1010" spans="1:4" hidden="1" x14ac:dyDescent="0.2">
      <c r="A1010" s="221" t="s">
        <v>2194</v>
      </c>
      <c r="B1010" s="222">
        <v>10372</v>
      </c>
      <c r="C1010" s="221" t="s">
        <v>538</v>
      </c>
      <c r="D1010" s="221" t="str">
        <f t="shared" si="15"/>
        <v>0</v>
      </c>
    </row>
    <row r="1011" spans="1:4" x14ac:dyDescent="0.2">
      <c r="A1011" s="221" t="s">
        <v>2193</v>
      </c>
      <c r="B1011" s="222">
        <v>10369</v>
      </c>
      <c r="C1011" s="228">
        <v>172.29</v>
      </c>
      <c r="D1011" s="221">
        <f t="shared" si="15"/>
        <v>60.183411689593129</v>
      </c>
    </row>
    <row r="1012" spans="1:4" hidden="1" x14ac:dyDescent="0.2">
      <c r="A1012" s="221" t="s">
        <v>2192</v>
      </c>
      <c r="B1012" s="222">
        <v>10369</v>
      </c>
      <c r="C1012" s="221" t="s">
        <v>538</v>
      </c>
      <c r="D1012" s="221" t="str">
        <f t="shared" si="15"/>
        <v>0</v>
      </c>
    </row>
    <row r="1013" spans="1:4" hidden="1" x14ac:dyDescent="0.2">
      <c r="A1013" s="221" t="s">
        <v>2191</v>
      </c>
      <c r="B1013" s="222">
        <v>10362</v>
      </c>
      <c r="C1013" s="221" t="s">
        <v>538</v>
      </c>
      <c r="D1013" s="221" t="str">
        <f t="shared" si="15"/>
        <v>0</v>
      </c>
    </row>
    <row r="1014" spans="1:4" hidden="1" x14ac:dyDescent="0.2">
      <c r="A1014" s="221" t="s">
        <v>2190</v>
      </c>
      <c r="B1014" s="222">
        <v>10348</v>
      </c>
      <c r="C1014" s="221" t="s">
        <v>2189</v>
      </c>
      <c r="D1014" s="221" t="str">
        <f t="shared" si="15"/>
        <v>0</v>
      </c>
    </row>
    <row r="1015" spans="1:4" hidden="1" x14ac:dyDescent="0.2">
      <c r="A1015" s="221" t="s">
        <v>2188</v>
      </c>
      <c r="B1015" s="222">
        <v>10313</v>
      </c>
      <c r="C1015" s="221" t="s">
        <v>2082</v>
      </c>
      <c r="D1015" s="221" t="str">
        <f t="shared" si="15"/>
        <v>0</v>
      </c>
    </row>
    <row r="1016" spans="1:4" x14ac:dyDescent="0.2">
      <c r="A1016" s="221" t="s">
        <v>2187</v>
      </c>
      <c r="B1016" s="222">
        <v>10293</v>
      </c>
      <c r="C1016" s="228">
        <v>222.37</v>
      </c>
      <c r="D1016" s="221">
        <f t="shared" si="15"/>
        <v>46.287718667086388</v>
      </c>
    </row>
    <row r="1017" spans="1:4" hidden="1" x14ac:dyDescent="0.2">
      <c r="A1017" s="221" t="s">
        <v>2186</v>
      </c>
      <c r="B1017" s="222">
        <v>10280</v>
      </c>
      <c r="C1017" s="221" t="s">
        <v>2064</v>
      </c>
      <c r="D1017" s="221" t="str">
        <f t="shared" si="15"/>
        <v>0</v>
      </c>
    </row>
    <row r="1018" spans="1:4" hidden="1" x14ac:dyDescent="0.2">
      <c r="A1018" s="221" t="s">
        <v>2185</v>
      </c>
      <c r="B1018" s="222">
        <v>10280</v>
      </c>
      <c r="C1018" s="221" t="s">
        <v>2184</v>
      </c>
      <c r="D1018" s="221" t="str">
        <f t="shared" si="15"/>
        <v>0</v>
      </c>
    </row>
    <row r="1019" spans="1:4" x14ac:dyDescent="0.2">
      <c r="A1019" s="221" t="s">
        <v>2183</v>
      </c>
      <c r="B1019" s="222">
        <v>10278</v>
      </c>
      <c r="C1019" s="228">
        <v>498.95</v>
      </c>
      <c r="D1019" s="221">
        <f t="shared" si="15"/>
        <v>20.599258442729734</v>
      </c>
    </row>
    <row r="1020" spans="1:4" hidden="1" x14ac:dyDescent="0.2">
      <c r="A1020" s="221" t="s">
        <v>2182</v>
      </c>
      <c r="B1020" s="222">
        <v>10268</v>
      </c>
      <c r="C1020" s="221" t="s">
        <v>2181</v>
      </c>
      <c r="D1020" s="221" t="str">
        <f t="shared" si="15"/>
        <v>0</v>
      </c>
    </row>
    <row r="1021" spans="1:4" hidden="1" x14ac:dyDescent="0.2">
      <c r="A1021" s="221" t="s">
        <v>2180</v>
      </c>
      <c r="B1021" s="222">
        <v>10242</v>
      </c>
      <c r="C1021" s="221" t="s">
        <v>2006</v>
      </c>
      <c r="D1021" s="221" t="str">
        <f t="shared" si="15"/>
        <v>0</v>
      </c>
    </row>
    <row r="1022" spans="1:4" x14ac:dyDescent="0.2">
      <c r="A1022" s="221" t="s">
        <v>2179</v>
      </c>
      <c r="B1022" s="222">
        <v>10218</v>
      </c>
      <c r="C1022" s="228">
        <v>389.95</v>
      </c>
      <c r="D1022" s="221">
        <f t="shared" si="15"/>
        <v>26.203359405051931</v>
      </c>
    </row>
    <row r="1023" spans="1:4" x14ac:dyDescent="0.2">
      <c r="A1023" s="221" t="s">
        <v>2178</v>
      </c>
      <c r="B1023" s="222">
        <v>10202</v>
      </c>
      <c r="C1023" s="228">
        <v>118.6</v>
      </c>
      <c r="D1023" s="221">
        <f t="shared" si="15"/>
        <v>86.020236087689725</v>
      </c>
    </row>
    <row r="1024" spans="1:4" hidden="1" x14ac:dyDescent="0.2">
      <c r="A1024" s="221" t="s">
        <v>2177</v>
      </c>
      <c r="B1024" s="222">
        <v>10168</v>
      </c>
      <c r="C1024" s="221" t="s">
        <v>2082</v>
      </c>
      <c r="D1024" s="221" t="str">
        <f t="shared" si="15"/>
        <v>0</v>
      </c>
    </row>
    <row r="1025" spans="1:4" x14ac:dyDescent="0.2">
      <c r="A1025" s="221" t="s">
        <v>2176</v>
      </c>
      <c r="B1025" s="222">
        <v>10165</v>
      </c>
      <c r="C1025" s="228">
        <v>91</v>
      </c>
      <c r="D1025" s="221">
        <f t="shared" si="15"/>
        <v>111.7032967032967</v>
      </c>
    </row>
    <row r="1026" spans="1:4" hidden="1" x14ac:dyDescent="0.2">
      <c r="A1026" s="221" t="s">
        <v>2175</v>
      </c>
      <c r="B1026" s="222">
        <v>10163</v>
      </c>
      <c r="C1026" s="221" t="s">
        <v>538</v>
      </c>
      <c r="D1026" s="221" t="str">
        <f t="shared" ref="D1026:D1089" si="16">+IFERROR(B1026/C1026, "0")</f>
        <v>0</v>
      </c>
    </row>
    <row r="1027" spans="1:4" hidden="1" x14ac:dyDescent="0.2">
      <c r="A1027" s="221" t="s">
        <v>2174</v>
      </c>
      <c r="B1027" s="222">
        <v>10091</v>
      </c>
      <c r="C1027" s="221" t="s">
        <v>538</v>
      </c>
      <c r="D1027" s="221" t="str">
        <f t="shared" si="16"/>
        <v>0</v>
      </c>
    </row>
    <row r="1028" spans="1:4" x14ac:dyDescent="0.2">
      <c r="A1028" s="221" t="s">
        <v>2173</v>
      </c>
      <c r="B1028" s="222">
        <v>10086</v>
      </c>
      <c r="C1028" s="228">
        <v>134.26</v>
      </c>
      <c r="D1028" s="221">
        <f t="shared" si="16"/>
        <v>75.122895873677948</v>
      </c>
    </row>
    <row r="1029" spans="1:4" hidden="1" x14ac:dyDescent="0.2">
      <c r="A1029" s="221" t="s">
        <v>2172</v>
      </c>
      <c r="B1029" s="222">
        <v>10081</v>
      </c>
      <c r="C1029" s="221" t="s">
        <v>2171</v>
      </c>
      <c r="D1029" s="221" t="str">
        <f t="shared" si="16"/>
        <v>0</v>
      </c>
    </row>
    <row r="1030" spans="1:4" x14ac:dyDescent="0.2">
      <c r="A1030" s="221" t="s">
        <v>2170</v>
      </c>
      <c r="B1030" s="222">
        <v>10080</v>
      </c>
      <c r="C1030" s="228">
        <v>1250</v>
      </c>
      <c r="D1030" s="221">
        <f t="shared" si="16"/>
        <v>8.0640000000000001</v>
      </c>
    </row>
    <row r="1031" spans="1:4" hidden="1" x14ac:dyDescent="0.2">
      <c r="A1031" s="221" t="s">
        <v>2169</v>
      </c>
      <c r="B1031" s="222">
        <v>10066</v>
      </c>
      <c r="C1031" s="221" t="s">
        <v>2006</v>
      </c>
      <c r="D1031" s="221" t="str">
        <f t="shared" si="16"/>
        <v>0</v>
      </c>
    </row>
    <row r="1032" spans="1:4" hidden="1" x14ac:dyDescent="0.2">
      <c r="A1032" s="221" t="s">
        <v>2168</v>
      </c>
      <c r="B1032" s="222">
        <v>10061</v>
      </c>
      <c r="C1032" s="221" t="s">
        <v>538</v>
      </c>
      <c r="D1032" s="221" t="str">
        <f t="shared" si="16"/>
        <v>0</v>
      </c>
    </row>
    <row r="1033" spans="1:4" x14ac:dyDescent="0.2">
      <c r="A1033" s="221" t="s">
        <v>2167</v>
      </c>
      <c r="B1033" s="222">
        <v>10057</v>
      </c>
      <c r="C1033" s="228">
        <v>99.99</v>
      </c>
      <c r="D1033" s="221">
        <f t="shared" si="16"/>
        <v>100.58005800580058</v>
      </c>
    </row>
    <row r="1034" spans="1:4" x14ac:dyDescent="0.2">
      <c r="A1034" s="221" t="s">
        <v>2166</v>
      </c>
      <c r="B1034" s="222">
        <v>10027</v>
      </c>
      <c r="C1034" s="228">
        <v>139.99</v>
      </c>
      <c r="D1034" s="221">
        <f t="shared" si="16"/>
        <v>71.626544753196654</v>
      </c>
    </row>
    <row r="1035" spans="1:4" x14ac:dyDescent="0.2">
      <c r="A1035" s="221" t="s">
        <v>2165</v>
      </c>
      <c r="B1035" s="222">
        <v>10005</v>
      </c>
      <c r="C1035" s="228">
        <v>649.45000000000005</v>
      </c>
      <c r="D1035" s="221">
        <f t="shared" si="16"/>
        <v>15.405342982523672</v>
      </c>
    </row>
    <row r="1036" spans="1:4" hidden="1" x14ac:dyDescent="0.2">
      <c r="A1036" s="221" t="s">
        <v>2164</v>
      </c>
      <c r="B1036" s="222">
        <v>9991</v>
      </c>
      <c r="C1036" s="221" t="s">
        <v>2163</v>
      </c>
      <c r="D1036" s="221" t="str">
        <f t="shared" si="16"/>
        <v>0</v>
      </c>
    </row>
    <row r="1037" spans="1:4" hidden="1" x14ac:dyDescent="0.2">
      <c r="A1037" s="221" t="s">
        <v>2162</v>
      </c>
      <c r="B1037" s="222">
        <v>9961</v>
      </c>
      <c r="C1037" s="221" t="s">
        <v>2161</v>
      </c>
      <c r="D1037" s="221" t="str">
        <f t="shared" si="16"/>
        <v>0</v>
      </c>
    </row>
    <row r="1038" spans="1:4" hidden="1" x14ac:dyDescent="0.2">
      <c r="A1038" s="221" t="s">
        <v>2160</v>
      </c>
      <c r="B1038" s="222">
        <v>9949</v>
      </c>
      <c r="C1038" s="221" t="s">
        <v>538</v>
      </c>
      <c r="D1038" s="221" t="str">
        <f t="shared" si="16"/>
        <v>0</v>
      </c>
    </row>
    <row r="1039" spans="1:4" hidden="1" x14ac:dyDescent="0.2">
      <c r="A1039" s="221" t="s">
        <v>2159</v>
      </c>
      <c r="B1039" s="222">
        <v>9942</v>
      </c>
      <c r="C1039" s="221" t="s">
        <v>538</v>
      </c>
      <c r="D1039" s="221" t="str">
        <f t="shared" si="16"/>
        <v>0</v>
      </c>
    </row>
    <row r="1040" spans="1:4" x14ac:dyDescent="0.2">
      <c r="A1040" s="221" t="s">
        <v>2158</v>
      </c>
      <c r="B1040" s="222">
        <v>9939</v>
      </c>
      <c r="C1040" s="228">
        <v>115.56</v>
      </c>
      <c r="D1040" s="221">
        <f t="shared" si="16"/>
        <v>86.007268951194177</v>
      </c>
    </row>
    <row r="1041" spans="1:4" hidden="1" x14ac:dyDescent="0.2">
      <c r="A1041" s="221" t="s">
        <v>2157</v>
      </c>
      <c r="B1041" s="222">
        <v>9932</v>
      </c>
      <c r="C1041" s="221" t="s">
        <v>2064</v>
      </c>
      <c r="D1041" s="221" t="str">
        <f t="shared" si="16"/>
        <v>0</v>
      </c>
    </row>
    <row r="1042" spans="1:4" hidden="1" x14ac:dyDescent="0.2">
      <c r="A1042" s="221" t="s">
        <v>2156</v>
      </c>
      <c r="B1042" s="222">
        <v>9906</v>
      </c>
      <c r="C1042" s="221" t="s">
        <v>2155</v>
      </c>
      <c r="D1042" s="221" t="str">
        <f t="shared" si="16"/>
        <v>0</v>
      </c>
    </row>
    <row r="1043" spans="1:4" hidden="1" x14ac:dyDescent="0.2">
      <c r="A1043" s="221" t="s">
        <v>2154</v>
      </c>
      <c r="B1043" s="222">
        <v>9900</v>
      </c>
      <c r="C1043" s="221" t="s">
        <v>538</v>
      </c>
      <c r="D1043" s="221" t="str">
        <f t="shared" si="16"/>
        <v>0</v>
      </c>
    </row>
    <row r="1044" spans="1:4" x14ac:dyDescent="0.2">
      <c r="A1044" s="221" t="s">
        <v>2153</v>
      </c>
      <c r="B1044" s="222">
        <v>9899</v>
      </c>
      <c r="C1044" s="228">
        <v>39</v>
      </c>
      <c r="D1044" s="221">
        <f t="shared" si="16"/>
        <v>253.82051282051282</v>
      </c>
    </row>
    <row r="1045" spans="1:4" x14ac:dyDescent="0.2">
      <c r="A1045" s="221" t="s">
        <v>2152</v>
      </c>
      <c r="B1045" s="222">
        <v>9868</v>
      </c>
      <c r="C1045" s="228">
        <v>219.99</v>
      </c>
      <c r="D1045" s="221">
        <f t="shared" si="16"/>
        <v>44.856584390199551</v>
      </c>
    </row>
    <row r="1046" spans="1:4" hidden="1" x14ac:dyDescent="0.2">
      <c r="A1046" s="221" t="s">
        <v>2151</v>
      </c>
      <c r="B1046" s="222">
        <v>9855</v>
      </c>
      <c r="C1046" s="221" t="s">
        <v>2006</v>
      </c>
      <c r="D1046" s="221" t="str">
        <f t="shared" si="16"/>
        <v>0</v>
      </c>
    </row>
    <row r="1047" spans="1:4" x14ac:dyDescent="0.2">
      <c r="A1047" s="221" t="s">
        <v>2150</v>
      </c>
      <c r="B1047" s="222">
        <v>9852</v>
      </c>
      <c r="C1047" s="228">
        <v>120</v>
      </c>
      <c r="D1047" s="221">
        <f t="shared" si="16"/>
        <v>82.1</v>
      </c>
    </row>
    <row r="1048" spans="1:4" hidden="1" x14ac:dyDescent="0.2">
      <c r="A1048" s="221" t="s">
        <v>2149</v>
      </c>
      <c r="B1048" s="222">
        <v>9848</v>
      </c>
      <c r="C1048" s="221" t="s">
        <v>2051</v>
      </c>
      <c r="D1048" s="221" t="str">
        <f t="shared" si="16"/>
        <v>0</v>
      </c>
    </row>
    <row r="1049" spans="1:4" hidden="1" x14ac:dyDescent="0.2">
      <c r="A1049" s="221" t="s">
        <v>2148</v>
      </c>
      <c r="B1049" s="222">
        <v>9847</v>
      </c>
      <c r="C1049" s="221" t="s">
        <v>2147</v>
      </c>
      <c r="D1049" s="221" t="str">
        <f t="shared" si="16"/>
        <v>0</v>
      </c>
    </row>
    <row r="1050" spans="1:4" x14ac:dyDescent="0.2">
      <c r="A1050" s="221" t="s">
        <v>2146</v>
      </c>
      <c r="B1050" s="222">
        <v>9805</v>
      </c>
      <c r="C1050" s="228">
        <v>159.09</v>
      </c>
      <c r="D1050" s="221">
        <f t="shared" si="16"/>
        <v>61.631780753032871</v>
      </c>
    </row>
    <row r="1051" spans="1:4" x14ac:dyDescent="0.2">
      <c r="A1051" s="221" t="s">
        <v>2145</v>
      </c>
      <c r="B1051" s="222">
        <v>9771</v>
      </c>
      <c r="C1051" s="228">
        <v>269.99</v>
      </c>
      <c r="D1051" s="221">
        <f t="shared" si="16"/>
        <v>36.190229267750659</v>
      </c>
    </row>
    <row r="1052" spans="1:4" hidden="1" x14ac:dyDescent="0.2">
      <c r="A1052" s="221" t="s">
        <v>2144</v>
      </c>
      <c r="B1052" s="222">
        <v>9760</v>
      </c>
      <c r="C1052" s="221" t="s">
        <v>2143</v>
      </c>
      <c r="D1052" s="221" t="str">
        <f t="shared" si="16"/>
        <v>0</v>
      </c>
    </row>
    <row r="1053" spans="1:4" x14ac:dyDescent="0.2">
      <c r="A1053" s="221" t="s">
        <v>2142</v>
      </c>
      <c r="B1053" s="222">
        <v>9741</v>
      </c>
      <c r="C1053" s="228">
        <v>305.45999999999998</v>
      </c>
      <c r="D1053" s="221">
        <f t="shared" si="16"/>
        <v>31.889609114122965</v>
      </c>
    </row>
    <row r="1054" spans="1:4" x14ac:dyDescent="0.2">
      <c r="A1054" s="221" t="s">
        <v>2141</v>
      </c>
      <c r="B1054" s="222">
        <v>9730</v>
      </c>
      <c r="C1054" s="228">
        <v>39</v>
      </c>
      <c r="D1054" s="221">
        <f t="shared" si="16"/>
        <v>249.48717948717947</v>
      </c>
    </row>
    <row r="1055" spans="1:4" hidden="1" x14ac:dyDescent="0.2">
      <c r="A1055" s="221" t="s">
        <v>2140</v>
      </c>
      <c r="B1055" s="222">
        <v>9713</v>
      </c>
      <c r="C1055" s="221" t="s">
        <v>2139</v>
      </c>
      <c r="D1055" s="221" t="str">
        <f t="shared" si="16"/>
        <v>0</v>
      </c>
    </row>
    <row r="1056" spans="1:4" hidden="1" x14ac:dyDescent="0.2">
      <c r="A1056" s="221" t="s">
        <v>2138</v>
      </c>
      <c r="B1056" s="222">
        <v>9711</v>
      </c>
      <c r="C1056" s="221" t="s">
        <v>538</v>
      </c>
      <c r="D1056" s="221" t="str">
        <f t="shared" si="16"/>
        <v>0</v>
      </c>
    </row>
    <row r="1057" spans="1:4" hidden="1" x14ac:dyDescent="0.2">
      <c r="A1057" s="221" t="s">
        <v>2137</v>
      </c>
      <c r="B1057" s="222">
        <v>9711</v>
      </c>
      <c r="C1057" s="221" t="s">
        <v>2136</v>
      </c>
      <c r="D1057" s="221" t="str">
        <f t="shared" si="16"/>
        <v>0</v>
      </c>
    </row>
    <row r="1058" spans="1:4" hidden="1" x14ac:dyDescent="0.2">
      <c r="A1058" s="221" t="s">
        <v>2135</v>
      </c>
      <c r="B1058" s="222">
        <v>9700</v>
      </c>
      <c r="C1058" s="221" t="s">
        <v>538</v>
      </c>
      <c r="D1058" s="221" t="str">
        <f t="shared" si="16"/>
        <v>0</v>
      </c>
    </row>
    <row r="1059" spans="1:4" hidden="1" x14ac:dyDescent="0.2">
      <c r="A1059" s="221" t="s">
        <v>2134</v>
      </c>
      <c r="B1059" s="222">
        <v>9696</v>
      </c>
      <c r="C1059" s="221" t="s">
        <v>2133</v>
      </c>
      <c r="D1059" s="221" t="str">
        <f t="shared" si="16"/>
        <v>0</v>
      </c>
    </row>
    <row r="1060" spans="1:4" x14ac:dyDescent="0.2">
      <c r="A1060" s="221" t="s">
        <v>2132</v>
      </c>
      <c r="B1060" s="222">
        <v>9655</v>
      </c>
      <c r="C1060" s="228">
        <v>159.06</v>
      </c>
      <c r="D1060" s="221">
        <f t="shared" si="16"/>
        <v>60.700364642273357</v>
      </c>
    </row>
    <row r="1061" spans="1:4" hidden="1" x14ac:dyDescent="0.2">
      <c r="A1061" s="221" t="s">
        <v>2131</v>
      </c>
      <c r="B1061" s="222">
        <v>9643</v>
      </c>
      <c r="C1061" s="221" t="s">
        <v>2088</v>
      </c>
      <c r="D1061" s="221" t="str">
        <f t="shared" si="16"/>
        <v>0</v>
      </c>
    </row>
    <row r="1062" spans="1:4" hidden="1" x14ac:dyDescent="0.2">
      <c r="A1062" s="221" t="s">
        <v>2130</v>
      </c>
      <c r="B1062" s="222">
        <v>9643</v>
      </c>
      <c r="C1062" s="221" t="s">
        <v>2129</v>
      </c>
      <c r="D1062" s="221" t="str">
        <f t="shared" si="16"/>
        <v>0</v>
      </c>
    </row>
    <row r="1063" spans="1:4" hidden="1" x14ac:dyDescent="0.2">
      <c r="A1063" s="221" t="s">
        <v>2128</v>
      </c>
      <c r="B1063" s="222">
        <v>9643</v>
      </c>
      <c r="C1063" s="221" t="s">
        <v>538</v>
      </c>
      <c r="D1063" s="221" t="str">
        <f t="shared" si="16"/>
        <v>0</v>
      </c>
    </row>
    <row r="1064" spans="1:4" hidden="1" x14ac:dyDescent="0.2">
      <c r="A1064" s="221" t="s">
        <v>2127</v>
      </c>
      <c r="B1064" s="222">
        <v>9627</v>
      </c>
      <c r="C1064" s="221" t="s">
        <v>538</v>
      </c>
      <c r="D1064" s="221" t="str">
        <f t="shared" si="16"/>
        <v>0</v>
      </c>
    </row>
    <row r="1065" spans="1:4" hidden="1" x14ac:dyDescent="0.2">
      <c r="A1065" s="221" t="s">
        <v>2126</v>
      </c>
      <c r="B1065" s="222">
        <v>9590</v>
      </c>
      <c r="C1065" s="221" t="s">
        <v>2125</v>
      </c>
      <c r="D1065" s="221" t="str">
        <f t="shared" si="16"/>
        <v>0</v>
      </c>
    </row>
    <row r="1066" spans="1:4" hidden="1" x14ac:dyDescent="0.2">
      <c r="A1066" s="221" t="s">
        <v>2124</v>
      </c>
      <c r="B1066" s="222">
        <v>9587</v>
      </c>
      <c r="C1066" s="221" t="s">
        <v>2082</v>
      </c>
      <c r="D1066" s="221" t="str">
        <f t="shared" si="16"/>
        <v>0</v>
      </c>
    </row>
    <row r="1067" spans="1:4" hidden="1" x14ac:dyDescent="0.2">
      <c r="A1067" s="221" t="s">
        <v>2123</v>
      </c>
      <c r="B1067" s="222">
        <v>9582</v>
      </c>
      <c r="C1067" s="221" t="s">
        <v>2122</v>
      </c>
      <c r="D1067" s="221" t="str">
        <f t="shared" si="16"/>
        <v>0</v>
      </c>
    </row>
    <row r="1068" spans="1:4" x14ac:dyDescent="0.2">
      <c r="A1068" s="221" t="s">
        <v>2121</v>
      </c>
      <c r="B1068" s="222">
        <v>9581</v>
      </c>
      <c r="C1068" s="228">
        <v>132.51</v>
      </c>
      <c r="D1068" s="221">
        <f t="shared" si="16"/>
        <v>72.303977058335221</v>
      </c>
    </row>
    <row r="1069" spans="1:4" hidden="1" x14ac:dyDescent="0.2">
      <c r="A1069" s="221" t="s">
        <v>2120</v>
      </c>
      <c r="B1069" s="222">
        <v>9571</v>
      </c>
      <c r="C1069" s="221" t="s">
        <v>2119</v>
      </c>
      <c r="D1069" s="221" t="str">
        <f t="shared" si="16"/>
        <v>0</v>
      </c>
    </row>
    <row r="1070" spans="1:4" hidden="1" x14ac:dyDescent="0.2">
      <c r="A1070" s="221" t="s">
        <v>2118</v>
      </c>
      <c r="B1070" s="222">
        <v>9544</v>
      </c>
      <c r="C1070" s="221" t="s">
        <v>2117</v>
      </c>
      <c r="D1070" s="221" t="str">
        <f t="shared" si="16"/>
        <v>0</v>
      </c>
    </row>
    <row r="1071" spans="1:4" hidden="1" x14ac:dyDescent="0.2">
      <c r="A1071" s="221" t="s">
        <v>2116</v>
      </c>
      <c r="B1071" s="222">
        <v>9503</v>
      </c>
      <c r="C1071" s="221" t="s">
        <v>538</v>
      </c>
      <c r="D1071" s="221" t="str">
        <f t="shared" si="16"/>
        <v>0</v>
      </c>
    </row>
    <row r="1072" spans="1:4" hidden="1" x14ac:dyDescent="0.2">
      <c r="A1072" s="221" t="s">
        <v>2115</v>
      </c>
      <c r="B1072" s="222">
        <v>9491</v>
      </c>
      <c r="C1072" s="221" t="s">
        <v>2006</v>
      </c>
      <c r="D1072" s="221" t="str">
        <f t="shared" si="16"/>
        <v>0</v>
      </c>
    </row>
    <row r="1073" spans="1:4" x14ac:dyDescent="0.2">
      <c r="A1073" s="221" t="s">
        <v>2114</v>
      </c>
      <c r="B1073" s="222">
        <v>9489</v>
      </c>
      <c r="C1073" s="228">
        <v>1216.4100000000001</v>
      </c>
      <c r="D1073" s="221">
        <f t="shared" si="16"/>
        <v>7.800823735418156</v>
      </c>
    </row>
    <row r="1074" spans="1:4" x14ac:dyDescent="0.2">
      <c r="A1074" s="221" t="s">
        <v>2113</v>
      </c>
      <c r="B1074" s="222">
        <v>9485</v>
      </c>
      <c r="C1074" s="228">
        <v>149.99</v>
      </c>
      <c r="D1074" s="221">
        <f t="shared" si="16"/>
        <v>63.237549169944657</v>
      </c>
    </row>
    <row r="1075" spans="1:4" hidden="1" x14ac:dyDescent="0.2">
      <c r="A1075" s="221" t="s">
        <v>2112</v>
      </c>
      <c r="B1075" s="222">
        <v>9457</v>
      </c>
      <c r="C1075" s="221" t="s">
        <v>538</v>
      </c>
      <c r="D1075" s="221" t="str">
        <f t="shared" si="16"/>
        <v>0</v>
      </c>
    </row>
    <row r="1076" spans="1:4" hidden="1" x14ac:dyDescent="0.2">
      <c r="A1076" s="221" t="s">
        <v>2111</v>
      </c>
      <c r="B1076" s="222">
        <v>9441</v>
      </c>
      <c r="C1076" s="221" t="s">
        <v>538</v>
      </c>
      <c r="D1076" s="221" t="str">
        <f t="shared" si="16"/>
        <v>0</v>
      </c>
    </row>
    <row r="1077" spans="1:4" hidden="1" x14ac:dyDescent="0.2">
      <c r="A1077" s="221" t="s">
        <v>2110</v>
      </c>
      <c r="B1077" s="222">
        <v>9428</v>
      </c>
      <c r="C1077" s="221" t="s">
        <v>2109</v>
      </c>
      <c r="D1077" s="221" t="str">
        <f t="shared" si="16"/>
        <v>0</v>
      </c>
    </row>
    <row r="1078" spans="1:4" x14ac:dyDescent="0.2">
      <c r="A1078" s="221" t="s">
        <v>2108</v>
      </c>
      <c r="B1078" s="222">
        <v>9400</v>
      </c>
      <c r="C1078" s="228">
        <v>29</v>
      </c>
      <c r="D1078" s="221">
        <f t="shared" si="16"/>
        <v>324.13793103448273</v>
      </c>
    </row>
    <row r="1079" spans="1:4" x14ac:dyDescent="0.2">
      <c r="A1079" s="221" t="s">
        <v>2107</v>
      </c>
      <c r="B1079" s="222">
        <v>9395</v>
      </c>
      <c r="C1079" s="228">
        <v>171.99</v>
      </c>
      <c r="D1079" s="221">
        <f t="shared" si="16"/>
        <v>54.625268910983195</v>
      </c>
    </row>
    <row r="1080" spans="1:4" hidden="1" x14ac:dyDescent="0.2">
      <c r="A1080" s="221" t="s">
        <v>2106</v>
      </c>
      <c r="B1080" s="222">
        <v>9384</v>
      </c>
      <c r="C1080" s="221" t="s">
        <v>538</v>
      </c>
      <c r="D1080" s="221" t="str">
        <f t="shared" si="16"/>
        <v>0</v>
      </c>
    </row>
    <row r="1081" spans="1:4" hidden="1" x14ac:dyDescent="0.2">
      <c r="A1081" s="221" t="s">
        <v>2105</v>
      </c>
      <c r="B1081" s="222">
        <v>9377</v>
      </c>
      <c r="C1081" s="221" t="s">
        <v>2104</v>
      </c>
      <c r="D1081" s="221" t="str">
        <f t="shared" si="16"/>
        <v>0</v>
      </c>
    </row>
    <row r="1082" spans="1:4" x14ac:dyDescent="0.2">
      <c r="A1082" s="221" t="s">
        <v>2103</v>
      </c>
      <c r="B1082" s="222">
        <v>9370</v>
      </c>
      <c r="C1082" s="228">
        <v>137.19</v>
      </c>
      <c r="D1082" s="221">
        <f t="shared" si="16"/>
        <v>68.299438734601651</v>
      </c>
    </row>
    <row r="1083" spans="1:4" hidden="1" x14ac:dyDescent="0.2">
      <c r="A1083" s="221" t="s">
        <v>2102</v>
      </c>
      <c r="B1083" s="222">
        <v>9365</v>
      </c>
      <c r="C1083" s="221" t="s">
        <v>538</v>
      </c>
      <c r="D1083" s="221" t="str">
        <f t="shared" si="16"/>
        <v>0</v>
      </c>
    </row>
    <row r="1084" spans="1:4" hidden="1" x14ac:dyDescent="0.2">
      <c r="A1084" s="221" t="s">
        <v>2101</v>
      </c>
      <c r="B1084" s="222">
        <v>9362</v>
      </c>
      <c r="C1084" s="221" t="s">
        <v>538</v>
      </c>
      <c r="D1084" s="221" t="str">
        <f t="shared" si="16"/>
        <v>0</v>
      </c>
    </row>
    <row r="1085" spans="1:4" x14ac:dyDescent="0.2">
      <c r="A1085" s="221" t="s">
        <v>2100</v>
      </c>
      <c r="B1085" s="222">
        <v>9344</v>
      </c>
      <c r="C1085" s="228">
        <v>238.02</v>
      </c>
      <c r="D1085" s="221">
        <f t="shared" si="16"/>
        <v>39.257205276867488</v>
      </c>
    </row>
    <row r="1086" spans="1:4" hidden="1" x14ac:dyDescent="0.2">
      <c r="A1086" s="221" t="s">
        <v>2099</v>
      </c>
      <c r="B1086" s="222">
        <v>9343</v>
      </c>
      <c r="C1086" s="221" t="s">
        <v>538</v>
      </c>
      <c r="D1086" s="221" t="str">
        <f t="shared" si="16"/>
        <v>0</v>
      </c>
    </row>
    <row r="1087" spans="1:4" hidden="1" x14ac:dyDescent="0.2">
      <c r="A1087" s="221" t="s">
        <v>2098</v>
      </c>
      <c r="B1087" s="222">
        <v>9320</v>
      </c>
      <c r="C1087" s="221" t="s">
        <v>2097</v>
      </c>
      <c r="D1087" s="221" t="str">
        <f t="shared" si="16"/>
        <v>0</v>
      </c>
    </row>
    <row r="1088" spans="1:4" x14ac:dyDescent="0.2">
      <c r="A1088" s="221" t="s">
        <v>2096</v>
      </c>
      <c r="B1088" s="222">
        <v>9317</v>
      </c>
      <c r="C1088" s="228">
        <v>184.56</v>
      </c>
      <c r="D1088" s="221">
        <f t="shared" si="16"/>
        <v>50.482228001733851</v>
      </c>
    </row>
    <row r="1089" spans="1:4" hidden="1" x14ac:dyDescent="0.2">
      <c r="A1089" s="221" t="s">
        <v>2095</v>
      </c>
      <c r="B1089" s="222">
        <v>9306</v>
      </c>
      <c r="C1089" s="221" t="s">
        <v>538</v>
      </c>
      <c r="D1089" s="221" t="str">
        <f t="shared" si="16"/>
        <v>0</v>
      </c>
    </row>
    <row r="1090" spans="1:4" x14ac:dyDescent="0.2">
      <c r="A1090" s="221" t="s">
        <v>2094</v>
      </c>
      <c r="B1090" s="222">
        <v>9304</v>
      </c>
      <c r="C1090" s="228">
        <v>99.99</v>
      </c>
      <c r="D1090" s="221">
        <f t="shared" ref="D1090:D1153" si="17">+IFERROR(B1090/C1090, "0")</f>
        <v>93.049304930493051</v>
      </c>
    </row>
    <row r="1091" spans="1:4" hidden="1" x14ac:dyDescent="0.2">
      <c r="A1091" s="221" t="s">
        <v>2093</v>
      </c>
      <c r="B1091" s="222">
        <v>9298</v>
      </c>
      <c r="C1091" s="221" t="s">
        <v>2092</v>
      </c>
      <c r="D1091" s="221" t="str">
        <f t="shared" si="17"/>
        <v>0</v>
      </c>
    </row>
    <row r="1092" spans="1:4" hidden="1" x14ac:dyDescent="0.2">
      <c r="A1092" s="221" t="s">
        <v>2091</v>
      </c>
      <c r="B1092" s="222">
        <v>9285</v>
      </c>
      <c r="C1092" s="221" t="s">
        <v>2090</v>
      </c>
      <c r="D1092" s="221" t="str">
        <f t="shared" si="17"/>
        <v>0</v>
      </c>
    </row>
    <row r="1093" spans="1:4" hidden="1" x14ac:dyDescent="0.2">
      <c r="A1093" s="221" t="s">
        <v>2089</v>
      </c>
      <c r="B1093" s="222">
        <v>9283</v>
      </c>
      <c r="C1093" s="221" t="s">
        <v>2088</v>
      </c>
      <c r="D1093" s="221" t="str">
        <f t="shared" si="17"/>
        <v>0</v>
      </c>
    </row>
    <row r="1094" spans="1:4" x14ac:dyDescent="0.2">
      <c r="A1094" s="221" t="s">
        <v>2087</v>
      </c>
      <c r="B1094" s="222">
        <v>9280</v>
      </c>
      <c r="C1094" s="228">
        <v>105.97</v>
      </c>
      <c r="D1094" s="221">
        <f t="shared" si="17"/>
        <v>87.571954326696229</v>
      </c>
    </row>
    <row r="1095" spans="1:4" hidden="1" x14ac:dyDescent="0.2">
      <c r="A1095" s="221" t="s">
        <v>2086</v>
      </c>
      <c r="B1095" s="222">
        <v>9270</v>
      </c>
      <c r="C1095" s="221" t="s">
        <v>538</v>
      </c>
      <c r="D1095" s="221" t="str">
        <f t="shared" si="17"/>
        <v>0</v>
      </c>
    </row>
    <row r="1096" spans="1:4" hidden="1" x14ac:dyDescent="0.2">
      <c r="A1096" s="221" t="s">
        <v>2085</v>
      </c>
      <c r="B1096" s="222">
        <v>9270</v>
      </c>
      <c r="C1096" s="221" t="s">
        <v>2084</v>
      </c>
      <c r="D1096" s="221" t="str">
        <f t="shared" si="17"/>
        <v>0</v>
      </c>
    </row>
    <row r="1097" spans="1:4" hidden="1" x14ac:dyDescent="0.2">
      <c r="A1097" s="221" t="s">
        <v>2083</v>
      </c>
      <c r="B1097" s="222">
        <v>9261</v>
      </c>
      <c r="C1097" s="221" t="s">
        <v>2082</v>
      </c>
      <c r="D1097" s="221" t="str">
        <f t="shared" si="17"/>
        <v>0</v>
      </c>
    </row>
    <row r="1098" spans="1:4" x14ac:dyDescent="0.2">
      <c r="A1098" s="221" t="s">
        <v>2081</v>
      </c>
      <c r="B1098" s="222">
        <v>9254</v>
      </c>
      <c r="C1098" s="228">
        <v>356.83</v>
      </c>
      <c r="D1098" s="221">
        <f t="shared" si="17"/>
        <v>25.933918112266348</v>
      </c>
    </row>
    <row r="1099" spans="1:4" x14ac:dyDescent="0.2">
      <c r="A1099" s="221" t="s">
        <v>2080</v>
      </c>
      <c r="B1099" s="222">
        <v>9239</v>
      </c>
      <c r="C1099" s="228">
        <v>142.29</v>
      </c>
      <c r="D1099" s="221">
        <f t="shared" si="17"/>
        <v>64.930775177454493</v>
      </c>
    </row>
    <row r="1100" spans="1:4" x14ac:dyDescent="0.2">
      <c r="A1100" s="221" t="s">
        <v>2079</v>
      </c>
      <c r="B1100" s="222">
        <v>9227</v>
      </c>
      <c r="C1100" s="228">
        <v>284.95</v>
      </c>
      <c r="D1100" s="221">
        <f t="shared" si="17"/>
        <v>32.381119494648182</v>
      </c>
    </row>
    <row r="1101" spans="1:4" hidden="1" x14ac:dyDescent="0.2">
      <c r="A1101" s="221" t="s">
        <v>2078</v>
      </c>
      <c r="B1101" s="222">
        <v>9195</v>
      </c>
      <c r="C1101" s="221" t="s">
        <v>2077</v>
      </c>
      <c r="D1101" s="221" t="str">
        <f t="shared" si="17"/>
        <v>0</v>
      </c>
    </row>
    <row r="1102" spans="1:4" x14ac:dyDescent="0.2">
      <c r="A1102" s="221" t="s">
        <v>2076</v>
      </c>
      <c r="B1102" s="222">
        <v>9180</v>
      </c>
      <c r="C1102" s="228">
        <v>49</v>
      </c>
      <c r="D1102" s="221">
        <f t="shared" si="17"/>
        <v>187.34693877551021</v>
      </c>
    </row>
    <row r="1103" spans="1:4" hidden="1" x14ac:dyDescent="0.2">
      <c r="A1103" s="221" t="s">
        <v>2075</v>
      </c>
      <c r="B1103" s="222">
        <v>9169</v>
      </c>
      <c r="C1103" s="221" t="s">
        <v>2074</v>
      </c>
      <c r="D1103" s="221" t="str">
        <f t="shared" si="17"/>
        <v>0</v>
      </c>
    </row>
    <row r="1104" spans="1:4" hidden="1" x14ac:dyDescent="0.2">
      <c r="A1104" s="221" t="s">
        <v>2073</v>
      </c>
      <c r="B1104" s="222">
        <v>9163</v>
      </c>
      <c r="C1104" s="221" t="s">
        <v>538</v>
      </c>
      <c r="D1104" s="221" t="str">
        <f t="shared" si="17"/>
        <v>0</v>
      </c>
    </row>
    <row r="1105" spans="1:4" hidden="1" x14ac:dyDescent="0.2">
      <c r="A1105" s="221" t="s">
        <v>2072</v>
      </c>
      <c r="B1105" s="222">
        <v>9153</v>
      </c>
      <c r="C1105" s="221" t="s">
        <v>538</v>
      </c>
      <c r="D1105" s="221" t="str">
        <f t="shared" si="17"/>
        <v>0</v>
      </c>
    </row>
    <row r="1106" spans="1:4" hidden="1" x14ac:dyDescent="0.2">
      <c r="A1106" s="221" t="s">
        <v>2071</v>
      </c>
      <c r="B1106" s="222">
        <v>9139</v>
      </c>
      <c r="C1106" s="221" t="s">
        <v>2070</v>
      </c>
      <c r="D1106" s="221" t="str">
        <f t="shared" si="17"/>
        <v>0</v>
      </c>
    </row>
    <row r="1107" spans="1:4" x14ac:dyDescent="0.2">
      <c r="A1107" s="221" t="s">
        <v>2069</v>
      </c>
      <c r="B1107" s="222">
        <v>9134</v>
      </c>
      <c r="C1107" s="228">
        <v>19.95</v>
      </c>
      <c r="D1107" s="221">
        <f t="shared" si="17"/>
        <v>457.8446115288221</v>
      </c>
    </row>
    <row r="1108" spans="1:4" hidden="1" x14ac:dyDescent="0.2">
      <c r="A1108" s="221" t="s">
        <v>2068</v>
      </c>
      <c r="B1108" s="222">
        <v>9117</v>
      </c>
      <c r="C1108" s="221" t="s">
        <v>2067</v>
      </c>
      <c r="D1108" s="221" t="str">
        <f t="shared" si="17"/>
        <v>0</v>
      </c>
    </row>
    <row r="1109" spans="1:4" x14ac:dyDescent="0.2">
      <c r="A1109" s="221" t="s">
        <v>2066</v>
      </c>
      <c r="B1109" s="222">
        <v>9115</v>
      </c>
      <c r="C1109" s="228">
        <v>167.11</v>
      </c>
      <c r="D1109" s="221">
        <f t="shared" si="17"/>
        <v>54.544910537968995</v>
      </c>
    </row>
    <row r="1110" spans="1:4" hidden="1" x14ac:dyDescent="0.2">
      <c r="A1110" s="221" t="s">
        <v>2065</v>
      </c>
      <c r="B1110" s="222">
        <v>9112</v>
      </c>
      <c r="C1110" s="221" t="s">
        <v>2064</v>
      </c>
      <c r="D1110" s="221" t="str">
        <f t="shared" si="17"/>
        <v>0</v>
      </c>
    </row>
    <row r="1111" spans="1:4" hidden="1" x14ac:dyDescent="0.2">
      <c r="A1111" s="221" t="s">
        <v>2063</v>
      </c>
      <c r="B1111" s="222">
        <v>9110</v>
      </c>
      <c r="C1111" s="221" t="s">
        <v>538</v>
      </c>
      <c r="D1111" s="221" t="str">
        <f t="shared" si="17"/>
        <v>0</v>
      </c>
    </row>
    <row r="1112" spans="1:4" hidden="1" x14ac:dyDescent="0.2">
      <c r="A1112" s="221" t="s">
        <v>2062</v>
      </c>
      <c r="B1112" s="222">
        <v>9106</v>
      </c>
      <c r="C1112" s="221" t="s">
        <v>538</v>
      </c>
      <c r="D1112" s="221" t="str">
        <f t="shared" si="17"/>
        <v>0</v>
      </c>
    </row>
    <row r="1113" spans="1:4" hidden="1" x14ac:dyDescent="0.2">
      <c r="A1113" s="221" t="s">
        <v>2061</v>
      </c>
      <c r="B1113" s="222">
        <v>9104</v>
      </c>
      <c r="C1113" s="221" t="s">
        <v>2060</v>
      </c>
      <c r="D1113" s="221" t="str">
        <f t="shared" si="17"/>
        <v>0</v>
      </c>
    </row>
    <row r="1114" spans="1:4" x14ac:dyDescent="0.2">
      <c r="A1114" s="221" t="s">
        <v>2059</v>
      </c>
      <c r="B1114" s="222">
        <v>9095</v>
      </c>
      <c r="C1114" s="228">
        <v>50.94</v>
      </c>
      <c r="D1114" s="221">
        <f t="shared" si="17"/>
        <v>178.54338437377308</v>
      </c>
    </row>
    <row r="1115" spans="1:4" hidden="1" x14ac:dyDescent="0.2">
      <c r="A1115" s="221" t="s">
        <v>2058</v>
      </c>
      <c r="B1115" s="222">
        <v>9075</v>
      </c>
      <c r="C1115" s="221" t="s">
        <v>2057</v>
      </c>
      <c r="D1115" s="221" t="str">
        <f t="shared" si="17"/>
        <v>0</v>
      </c>
    </row>
    <row r="1116" spans="1:4" hidden="1" x14ac:dyDescent="0.2">
      <c r="A1116" s="221" t="s">
        <v>2056</v>
      </c>
      <c r="B1116" s="222">
        <v>9061</v>
      </c>
      <c r="C1116" s="221" t="s">
        <v>538</v>
      </c>
      <c r="D1116" s="221" t="str">
        <f t="shared" si="17"/>
        <v>0</v>
      </c>
    </row>
    <row r="1117" spans="1:4" x14ac:dyDescent="0.2">
      <c r="A1117" s="221" t="s">
        <v>2055</v>
      </c>
      <c r="B1117" s="222">
        <v>9028</v>
      </c>
      <c r="C1117" s="228">
        <v>550</v>
      </c>
      <c r="D1117" s="221">
        <f t="shared" si="17"/>
        <v>16.414545454545454</v>
      </c>
    </row>
    <row r="1118" spans="1:4" hidden="1" x14ac:dyDescent="0.2">
      <c r="A1118" s="221" t="s">
        <v>2054</v>
      </c>
      <c r="B1118" s="222">
        <v>9025</v>
      </c>
      <c r="C1118" s="221" t="s">
        <v>538</v>
      </c>
      <c r="D1118" s="221" t="str">
        <f t="shared" si="17"/>
        <v>0</v>
      </c>
    </row>
    <row r="1119" spans="1:4" hidden="1" x14ac:dyDescent="0.2">
      <c r="A1119" s="221" t="s">
        <v>2053</v>
      </c>
      <c r="B1119" s="222">
        <v>9018</v>
      </c>
      <c r="C1119" s="221" t="s">
        <v>538</v>
      </c>
      <c r="D1119" s="221" t="str">
        <f t="shared" si="17"/>
        <v>0</v>
      </c>
    </row>
    <row r="1120" spans="1:4" hidden="1" x14ac:dyDescent="0.2">
      <c r="A1120" s="221" t="s">
        <v>2052</v>
      </c>
      <c r="B1120" s="222">
        <v>9014</v>
      </c>
      <c r="C1120" s="221" t="s">
        <v>2051</v>
      </c>
      <c r="D1120" s="221" t="str">
        <f t="shared" si="17"/>
        <v>0</v>
      </c>
    </row>
    <row r="1121" spans="1:4" x14ac:dyDescent="0.2">
      <c r="A1121" s="221" t="s">
        <v>2050</v>
      </c>
      <c r="B1121" s="222">
        <v>9010</v>
      </c>
      <c r="C1121" s="228">
        <v>74</v>
      </c>
      <c r="D1121" s="221">
        <f t="shared" si="17"/>
        <v>121.75675675675676</v>
      </c>
    </row>
    <row r="1122" spans="1:4" x14ac:dyDescent="0.2">
      <c r="A1122" s="221" t="s">
        <v>2049</v>
      </c>
      <c r="B1122" s="222">
        <v>8948</v>
      </c>
      <c r="C1122" s="228">
        <v>446</v>
      </c>
      <c r="D1122" s="221">
        <f t="shared" si="17"/>
        <v>20.062780269058297</v>
      </c>
    </row>
    <row r="1123" spans="1:4" x14ac:dyDescent="0.2">
      <c r="A1123" s="221" t="s">
        <v>2048</v>
      </c>
      <c r="B1123" s="222">
        <v>8937</v>
      </c>
      <c r="C1123" s="228">
        <v>17.989999999999998</v>
      </c>
      <c r="D1123" s="221">
        <f t="shared" si="17"/>
        <v>496.77598665925518</v>
      </c>
    </row>
    <row r="1124" spans="1:4" x14ac:dyDescent="0.2">
      <c r="A1124" s="221" t="s">
        <v>2047</v>
      </c>
      <c r="B1124" s="222">
        <v>8937</v>
      </c>
      <c r="C1124" s="228">
        <v>134.99</v>
      </c>
      <c r="D1124" s="221">
        <f t="shared" si="17"/>
        <v>66.204904066967913</v>
      </c>
    </row>
    <row r="1125" spans="1:4" x14ac:dyDescent="0.2">
      <c r="A1125" s="221" t="s">
        <v>2046</v>
      </c>
      <c r="B1125" s="222">
        <v>8891</v>
      </c>
      <c r="C1125" s="228">
        <v>355.4</v>
      </c>
      <c r="D1125" s="221">
        <f t="shared" si="17"/>
        <v>25.016882386043896</v>
      </c>
    </row>
    <row r="1126" spans="1:4" hidden="1" x14ac:dyDescent="0.2">
      <c r="A1126" s="221" t="s">
        <v>2045</v>
      </c>
      <c r="B1126" s="222">
        <v>8882</v>
      </c>
      <c r="C1126" s="221" t="s">
        <v>538</v>
      </c>
      <c r="D1126" s="221" t="str">
        <f t="shared" si="17"/>
        <v>0</v>
      </c>
    </row>
    <row r="1127" spans="1:4" x14ac:dyDescent="0.2">
      <c r="A1127" s="221" t="s">
        <v>2044</v>
      </c>
      <c r="B1127" s="222">
        <v>8843</v>
      </c>
      <c r="C1127" s="228">
        <v>399</v>
      </c>
      <c r="D1127" s="221">
        <f t="shared" si="17"/>
        <v>22.162907268170425</v>
      </c>
    </row>
    <row r="1128" spans="1:4" hidden="1" x14ac:dyDescent="0.2">
      <c r="A1128" s="221" t="s">
        <v>2043</v>
      </c>
      <c r="B1128" s="222">
        <v>8828</v>
      </c>
      <c r="C1128" s="221" t="s">
        <v>2042</v>
      </c>
      <c r="D1128" s="221" t="str">
        <f t="shared" si="17"/>
        <v>0</v>
      </c>
    </row>
    <row r="1129" spans="1:4" x14ac:dyDescent="0.2">
      <c r="A1129" s="221" t="s">
        <v>2041</v>
      </c>
      <c r="B1129" s="222">
        <v>8816</v>
      </c>
      <c r="C1129" s="228">
        <v>249.95</v>
      </c>
      <c r="D1129" s="221">
        <f t="shared" si="17"/>
        <v>35.271054210842173</v>
      </c>
    </row>
    <row r="1130" spans="1:4" x14ac:dyDescent="0.2">
      <c r="A1130" s="221" t="s">
        <v>2040</v>
      </c>
      <c r="B1130" s="222">
        <v>8783</v>
      </c>
      <c r="C1130" s="228">
        <v>589.95000000000005</v>
      </c>
      <c r="D1130" s="221">
        <f t="shared" si="17"/>
        <v>14.88770234765658</v>
      </c>
    </row>
    <row r="1131" spans="1:4" x14ac:dyDescent="0.2">
      <c r="A1131" s="221" t="s">
        <v>2039</v>
      </c>
      <c r="B1131" s="222">
        <v>8768</v>
      </c>
      <c r="C1131" s="228">
        <v>69.5</v>
      </c>
      <c r="D1131" s="221">
        <f t="shared" si="17"/>
        <v>126.15827338129496</v>
      </c>
    </row>
    <row r="1132" spans="1:4" hidden="1" x14ac:dyDescent="0.2">
      <c r="A1132" s="221" t="s">
        <v>2038</v>
      </c>
      <c r="B1132" s="222">
        <v>8765</v>
      </c>
      <c r="C1132" s="221" t="s">
        <v>2037</v>
      </c>
      <c r="D1132" s="221" t="str">
        <f t="shared" si="17"/>
        <v>0</v>
      </c>
    </row>
    <row r="1133" spans="1:4" x14ac:dyDescent="0.2">
      <c r="A1133" s="221" t="s">
        <v>2036</v>
      </c>
      <c r="B1133" s="222">
        <v>8734</v>
      </c>
      <c r="C1133" s="228">
        <v>97.36</v>
      </c>
      <c r="D1133" s="221">
        <f t="shared" si="17"/>
        <v>89.708299096138049</v>
      </c>
    </row>
    <row r="1134" spans="1:4" hidden="1" x14ac:dyDescent="0.2">
      <c r="A1134" s="221" t="s">
        <v>2035</v>
      </c>
      <c r="B1134" s="222">
        <v>8732</v>
      </c>
      <c r="C1134" s="221" t="s">
        <v>538</v>
      </c>
      <c r="D1134" s="221" t="str">
        <f t="shared" si="17"/>
        <v>0</v>
      </c>
    </row>
    <row r="1135" spans="1:4" x14ac:dyDescent="0.2">
      <c r="A1135" s="221" t="s">
        <v>2034</v>
      </c>
      <c r="B1135" s="222">
        <v>8696</v>
      </c>
      <c r="C1135" s="228">
        <v>305</v>
      </c>
      <c r="D1135" s="221">
        <f t="shared" si="17"/>
        <v>28.511475409836066</v>
      </c>
    </row>
    <row r="1136" spans="1:4" hidden="1" x14ac:dyDescent="0.2">
      <c r="A1136" s="221" t="s">
        <v>2033</v>
      </c>
      <c r="B1136" s="222">
        <v>8684</v>
      </c>
      <c r="C1136" s="221" t="s">
        <v>538</v>
      </c>
      <c r="D1136" s="221" t="str">
        <f t="shared" si="17"/>
        <v>0</v>
      </c>
    </row>
    <row r="1137" spans="1:4" x14ac:dyDescent="0.2">
      <c r="A1137" s="221" t="s">
        <v>2032</v>
      </c>
      <c r="B1137" s="222">
        <v>8672</v>
      </c>
      <c r="C1137" s="228">
        <v>96.01</v>
      </c>
      <c r="D1137" s="221">
        <f t="shared" si="17"/>
        <v>90.323924591188415</v>
      </c>
    </row>
    <row r="1138" spans="1:4" x14ac:dyDescent="0.2">
      <c r="A1138" s="221" t="s">
        <v>2031</v>
      </c>
      <c r="B1138" s="222">
        <v>8661</v>
      </c>
      <c r="C1138" s="228">
        <v>110.75</v>
      </c>
      <c r="D1138" s="221">
        <f t="shared" si="17"/>
        <v>78.20316027088036</v>
      </c>
    </row>
    <row r="1139" spans="1:4" hidden="1" x14ac:dyDescent="0.2">
      <c r="A1139" s="221" t="s">
        <v>2030</v>
      </c>
      <c r="B1139" s="222">
        <v>8631</v>
      </c>
      <c r="C1139" s="221" t="s">
        <v>2029</v>
      </c>
      <c r="D1139" s="221" t="str">
        <f t="shared" si="17"/>
        <v>0</v>
      </c>
    </row>
    <row r="1140" spans="1:4" hidden="1" x14ac:dyDescent="0.2">
      <c r="A1140" s="221" t="s">
        <v>2028</v>
      </c>
      <c r="B1140" s="222">
        <v>8630</v>
      </c>
      <c r="C1140" s="221" t="s">
        <v>2027</v>
      </c>
      <c r="D1140" s="221" t="str">
        <f t="shared" si="17"/>
        <v>0</v>
      </c>
    </row>
    <row r="1141" spans="1:4" hidden="1" x14ac:dyDescent="0.2">
      <c r="A1141" s="221" t="s">
        <v>2026</v>
      </c>
      <c r="B1141" s="222">
        <v>8627</v>
      </c>
      <c r="C1141" s="221" t="s">
        <v>2006</v>
      </c>
      <c r="D1141" s="221" t="str">
        <f t="shared" si="17"/>
        <v>0</v>
      </c>
    </row>
    <row r="1142" spans="1:4" hidden="1" x14ac:dyDescent="0.2">
      <c r="A1142" s="221" t="s">
        <v>2025</v>
      </c>
      <c r="B1142" s="222">
        <v>8614</v>
      </c>
      <c r="C1142" s="221" t="s">
        <v>538</v>
      </c>
      <c r="D1142" s="221" t="str">
        <f t="shared" si="17"/>
        <v>0</v>
      </c>
    </row>
    <row r="1143" spans="1:4" hidden="1" x14ac:dyDescent="0.2">
      <c r="A1143" s="221" t="s">
        <v>2024</v>
      </c>
      <c r="B1143" s="222">
        <v>8610</v>
      </c>
      <c r="C1143" s="221" t="s">
        <v>538</v>
      </c>
      <c r="D1143" s="221" t="str">
        <f t="shared" si="17"/>
        <v>0</v>
      </c>
    </row>
    <row r="1144" spans="1:4" x14ac:dyDescent="0.2">
      <c r="A1144" s="221" t="s">
        <v>2023</v>
      </c>
      <c r="B1144" s="222">
        <v>8596</v>
      </c>
      <c r="C1144" s="228">
        <v>104.7</v>
      </c>
      <c r="D1144" s="221">
        <f t="shared" si="17"/>
        <v>82.101241642788921</v>
      </c>
    </row>
    <row r="1145" spans="1:4" hidden="1" x14ac:dyDescent="0.2">
      <c r="A1145" s="221" t="s">
        <v>2022</v>
      </c>
      <c r="B1145" s="222">
        <v>8588</v>
      </c>
      <c r="C1145" s="221" t="s">
        <v>538</v>
      </c>
      <c r="D1145" s="221" t="str">
        <f t="shared" si="17"/>
        <v>0</v>
      </c>
    </row>
    <row r="1146" spans="1:4" x14ac:dyDescent="0.2">
      <c r="A1146" s="221" t="s">
        <v>2021</v>
      </c>
      <c r="B1146" s="222">
        <v>8585</v>
      </c>
      <c r="C1146" s="228">
        <v>383.8</v>
      </c>
      <c r="D1146" s="221">
        <f t="shared" si="17"/>
        <v>22.368421052631579</v>
      </c>
    </row>
    <row r="1147" spans="1:4" hidden="1" x14ac:dyDescent="0.2">
      <c r="A1147" s="221" t="s">
        <v>2020</v>
      </c>
      <c r="B1147" s="222">
        <v>8550</v>
      </c>
      <c r="C1147" s="221" t="s">
        <v>538</v>
      </c>
      <c r="D1147" s="221" t="str">
        <f t="shared" si="17"/>
        <v>0</v>
      </c>
    </row>
    <row r="1148" spans="1:4" hidden="1" x14ac:dyDescent="0.2">
      <c r="A1148" s="221" t="s">
        <v>2019</v>
      </c>
      <c r="B1148" s="222">
        <v>8545</v>
      </c>
      <c r="C1148" s="221" t="s">
        <v>538</v>
      </c>
      <c r="D1148" s="221" t="str">
        <f t="shared" si="17"/>
        <v>0</v>
      </c>
    </row>
    <row r="1149" spans="1:4" hidden="1" x14ac:dyDescent="0.2">
      <c r="A1149" s="221" t="s">
        <v>2018</v>
      </c>
      <c r="B1149" s="222">
        <v>8541</v>
      </c>
      <c r="C1149" s="221" t="s">
        <v>538</v>
      </c>
      <c r="D1149" s="221" t="str">
        <f t="shared" si="17"/>
        <v>0</v>
      </c>
    </row>
    <row r="1150" spans="1:4" x14ac:dyDescent="0.2">
      <c r="A1150" s="221" t="s">
        <v>2017</v>
      </c>
      <c r="B1150" s="222">
        <v>8536</v>
      </c>
      <c r="C1150" s="228">
        <v>949.95</v>
      </c>
      <c r="D1150" s="221">
        <f t="shared" si="17"/>
        <v>8.98573609137323</v>
      </c>
    </row>
    <row r="1151" spans="1:4" x14ac:dyDescent="0.2">
      <c r="A1151" s="221" t="s">
        <v>2016</v>
      </c>
      <c r="B1151" s="222">
        <v>8533</v>
      </c>
      <c r="C1151" s="228">
        <v>200</v>
      </c>
      <c r="D1151" s="221">
        <f t="shared" si="17"/>
        <v>42.664999999999999</v>
      </c>
    </row>
    <row r="1152" spans="1:4" hidden="1" x14ac:dyDescent="0.2">
      <c r="A1152" s="221" t="s">
        <v>2015</v>
      </c>
      <c r="B1152" s="222">
        <v>8502</v>
      </c>
      <c r="C1152" s="221" t="s">
        <v>2014</v>
      </c>
      <c r="D1152" s="221" t="str">
        <f t="shared" si="17"/>
        <v>0</v>
      </c>
    </row>
    <row r="1153" spans="1:4" hidden="1" x14ac:dyDescent="0.2">
      <c r="A1153" s="221" t="s">
        <v>2013</v>
      </c>
      <c r="B1153" s="222">
        <v>8502</v>
      </c>
      <c r="C1153" s="221" t="s">
        <v>2012</v>
      </c>
      <c r="D1153" s="221" t="str">
        <f t="shared" si="17"/>
        <v>0</v>
      </c>
    </row>
    <row r="1154" spans="1:4" hidden="1" x14ac:dyDescent="0.2">
      <c r="A1154" s="221" t="s">
        <v>2011</v>
      </c>
      <c r="B1154" s="222">
        <v>8498</v>
      </c>
      <c r="C1154" s="221" t="s">
        <v>538</v>
      </c>
      <c r="D1154" s="221" t="str">
        <f t="shared" ref="D1154:D1158" si="18">+IFERROR(B1154/C1154, "0")</f>
        <v>0</v>
      </c>
    </row>
    <row r="1155" spans="1:4" hidden="1" x14ac:dyDescent="0.2">
      <c r="A1155" s="221" t="s">
        <v>2010</v>
      </c>
      <c r="B1155" s="222">
        <v>8486</v>
      </c>
      <c r="C1155" s="221" t="s">
        <v>2009</v>
      </c>
      <c r="D1155" s="221" t="str">
        <f t="shared" si="18"/>
        <v>0</v>
      </c>
    </row>
    <row r="1156" spans="1:4" hidden="1" x14ac:dyDescent="0.2">
      <c r="A1156" s="221" t="s">
        <v>2008</v>
      </c>
      <c r="B1156" s="222">
        <v>8486</v>
      </c>
      <c r="C1156" s="221" t="s">
        <v>538</v>
      </c>
      <c r="D1156" s="221" t="str">
        <f t="shared" si="18"/>
        <v>0</v>
      </c>
    </row>
    <row r="1157" spans="1:4" hidden="1" x14ac:dyDescent="0.2">
      <c r="A1157" s="221" t="s">
        <v>2007</v>
      </c>
      <c r="B1157" s="222">
        <v>8475</v>
      </c>
      <c r="C1157" s="221" t="s">
        <v>2006</v>
      </c>
      <c r="D1157" s="221" t="str">
        <f t="shared" si="18"/>
        <v>0</v>
      </c>
    </row>
    <row r="1158" spans="1:4" x14ac:dyDescent="0.2">
      <c r="A1158" s="221" t="s">
        <v>2005</v>
      </c>
      <c r="B1158" s="222">
        <v>8462</v>
      </c>
      <c r="C1158" s="228">
        <v>224.89</v>
      </c>
      <c r="D1158" s="221">
        <f t="shared" si="18"/>
        <v>37.627284450175644</v>
      </c>
    </row>
  </sheetData>
  <autoFilter ref="A1:D1158" xr:uid="{54CA4614-72BA-4C55-89AB-4E6D62052B0F}">
    <filterColumn colId="3">
      <filters>
        <filter val="10.24472764"/>
        <filter val="10.57830688"/>
        <filter val="10.73491773"/>
        <filter val="100.580058"/>
        <filter val="101.5641828"/>
        <filter val="103.2055941"/>
        <filter val="103.3432803"/>
        <filter val="103.4017082"/>
        <filter val="103.4434357"/>
        <filter val="104.1394099"/>
        <filter val="104.2335562"/>
        <filter val="104.4489115"/>
        <filter val="104.4632194"/>
        <filter val="105.5135229"/>
        <filter val="107.3157789"/>
        <filter val="107.3263158"/>
        <filter val="107.6950068"/>
        <filter val="108.1059459"/>
        <filter val="108.2429094"/>
        <filter val="108.4205614"/>
        <filter val="108.9808582"/>
        <filter val="109.4366074"/>
        <filter val="11.62353297"/>
        <filter val="11.92200258"/>
        <filter val="110.1075751"/>
        <filter val="110.138578"/>
        <filter val="110.3941176"/>
        <filter val="110.4327608"/>
        <filter val="111.7032967"/>
        <filter val="111.9724771"/>
        <filter val="112.7864168"/>
        <filter val="114.1915243"/>
        <filter val="114.1947743"/>
        <filter val="114.4261501"/>
        <filter val="114.5333022"/>
        <filter val="116.3718184"/>
        <filter val="116.46426"/>
        <filter val="117.1789569"/>
        <filter val="118.7452044"/>
        <filter val="119.9442817"/>
        <filter val="12.17040489"/>
        <filter val="12.18649237"/>
        <filter val="12.45763128"/>
        <filter val="12.59618431"/>
        <filter val="120.0018861"/>
        <filter val="121.7567568"/>
        <filter val="122.5466284"/>
        <filter val="123.2136521"/>
        <filter val="124.1078967"/>
        <filter val="124.1238238"/>
        <filter val="124.7294717"/>
        <filter val="124.884058"/>
        <filter val="126.1582734"/>
        <filter val="127.0806846"/>
        <filter val="129.3814017"/>
        <filter val="129.6289976"/>
        <filter val="13.21200261"/>
        <filter val="13.70374075"/>
        <filter val="13.96893287"/>
        <filter val="130.3286886"/>
        <filter val="130.6676889"/>
        <filter val="131.2431193"/>
        <filter val="131.9163833"/>
        <filter val="132.1200108"/>
        <filter val="138.8069403"/>
        <filter val="14.2821443"/>
        <filter val="14.31544503"/>
        <filter val="14.77052978"/>
        <filter val="14.88770235"/>
        <filter val="140.1189182"/>
        <filter val="140.1463725"/>
        <filter val="140.2602402"/>
        <filter val="140.6016862"/>
        <filter val="141.4791479"/>
        <filter val="142.6702225"/>
        <filter val="144.4780799"/>
        <filter val="146.7413321"/>
        <filter val="149.9523265"/>
        <filter val="15.20896359"/>
        <filter val="15.29571822"/>
        <filter val="15.40534298"/>
        <filter val="15.69864214"/>
        <filter val="150.5507166"/>
        <filter val="151.6123002"/>
        <filter val="153.1486757"/>
        <filter val="153.6640131"/>
        <filter val="157.1134425"/>
        <filter val="16.01672082"/>
        <filter val="16.25058125"/>
        <filter val="16.31353739"/>
        <filter val="16.41454545"/>
        <filter val="16.42159696"/>
        <filter val="16.63567167"/>
        <filter val="16.87212728"/>
        <filter val="161.2224265"/>
        <filter val="162.1632938"/>
        <filter val="163.3990148"/>
        <filter val="169.5274059"/>
        <filter val="17.49610925"/>
        <filter val="17.75718822"/>
        <filter val="17.86973641"/>
        <filter val="170.4723804"/>
        <filter val="178.5433844"/>
        <filter val="179.2674686"/>
        <filter val="179.8899908"/>
        <filter val="18.24977578"/>
        <filter val="18.30186037"/>
        <filter val="18.72358161"/>
        <filter val="18.87069575"/>
        <filter val="180.1293661"/>
        <filter val="182.0651439"/>
        <filter val="187.3469388"/>
        <filter val="19.41290323"/>
        <filter val="19.48272409"/>
        <filter val="19.49801222"/>
        <filter val="19.91007548"/>
        <filter val="20.06278027"/>
        <filter val="20.38011696"/>
        <filter val="20.41799308"/>
        <filter val="20.49149149"/>
        <filter val="20.59925844"/>
        <filter val="20.8123697"/>
        <filter val="20.84324724"/>
        <filter val="20.8761039"/>
        <filter val="20.98765844"/>
        <filter val="21.20148815"/>
        <filter val="21.20673464"/>
        <filter val="21.70222222"/>
        <filter val="21.78417266"/>
        <filter val="21.85654712"/>
        <filter val="21.91386944"/>
        <filter val="212.0764413"/>
        <filter val="212.8757935"/>
        <filter val="214.9287522"/>
        <filter val="218.718593"/>
        <filter val="22.16290727"/>
        <filter val="22.36842105"/>
        <filter val="22.5035824"/>
        <filter val="22.83161094"/>
        <filter val="229.1446052"/>
        <filter val="23.19069662"/>
        <filter val="23.48510741"/>
        <filter val="23.58454882"/>
        <filter val="23.70246798"/>
        <filter val="23.83163519"/>
        <filter val="23.83412654"/>
        <filter val="234.5362319"/>
        <filter val="238.4854369"/>
        <filter val="239.3858478"/>
        <filter val="24.3867557"/>
        <filter val="24.42881567"/>
        <filter val="24.58508322"/>
        <filter val="24.58783162"/>
        <filter val="24.62666404"/>
        <filter val="249.4871795"/>
        <filter val="25.01688239"/>
        <filter val="25.28030303"/>
        <filter val="25.32310704"/>
        <filter val="25.35911824"/>
        <filter val="25.93391811"/>
        <filter val="253.8205128"/>
        <filter val="26.10461411"/>
        <filter val="26.20335941"/>
        <filter val="26.63263158"/>
        <filter val="26.64030701"/>
        <filter val="26.75328868"/>
        <filter val="27.08065339"/>
        <filter val="27.33674419"/>
        <filter val="27.3683612"/>
        <filter val="27.484"/>
        <filter val="28.10714114"/>
        <filter val="28.25207865"/>
        <filter val="28.30083008"/>
        <filter val="28.51147541"/>
        <filter val="28.7424072"/>
        <filter val="29.27336081"/>
        <filter val="29.31394229"/>
        <filter val="29.34918425"/>
        <filter val="29.48822918"/>
        <filter val="29.58775501"/>
        <filter val="3.895108696"/>
        <filter val="30.41990129"/>
        <filter val="31.06515802"/>
        <filter val="31.23437776"/>
        <filter val="31.3873919"/>
        <filter val="31.53835334"/>
        <filter val="31.87265416"/>
        <filter val="31.88960911"/>
        <filter val="32.21358621"/>
        <filter val="32.38111949"/>
        <filter val="32.45424312"/>
        <filter val="32.46017699"/>
        <filter val="32.97569113"/>
        <filter val="323.1025641"/>
        <filter val="324.137931"/>
        <filter val="33.19839679"/>
        <filter val="33.29116646"/>
        <filter val="33.41581917"/>
        <filter val="33.52634352"/>
        <filter val="337.9591837"/>
        <filter val="34.01835046"/>
        <filter val="34.50631409"/>
        <filter val="34.57217322"/>
        <filter val="34.69587017"/>
        <filter val="34.72653145"/>
        <filter val="34.8009205"/>
        <filter val="349.2820513"/>
        <filter val="35.00487805"/>
        <filter val="35.27105421"/>
        <filter val="35.54558933"/>
        <filter val="35.89677419"/>
        <filter val="353.7435897"/>
        <filter val="353.8512838"/>
        <filter val="36.19022927"/>
        <filter val="36.31124807"/>
        <filter val="36.69013759"/>
        <filter val="36.72063309"/>
        <filter val="37.07027224"/>
        <filter val="37.12885622"/>
        <filter val="37.16382631"/>
        <filter val="37.21304026"/>
        <filter val="37.62728445"/>
        <filter val="37.7344033"/>
        <filter val="38.20238095"/>
        <filter val="38.41224971"/>
        <filter val="38.88800018"/>
        <filter val="39.04632153"/>
        <filter val="39.10226567"/>
        <filter val="39.25720528"/>
        <filter val="39.40971281"/>
        <filter val="40.14784946"/>
        <filter val="40.28540541"/>
        <filter val="40.34579232"/>
        <filter val="40.53580371"/>
        <filter val="40.74888979"/>
        <filter val="41.01895166"/>
        <filter val="41.3167079"/>
        <filter val="41.45146089"/>
        <filter val="41.61841128"/>
        <filter val="41.64184045"/>
        <filter val="42.20853729"/>
        <filter val="42.30384549"/>
        <filter val="42.39155382"/>
        <filter val="42.665"/>
        <filter val="42.68447412"/>
        <filter val="42.69143913"/>
        <filter val="43.97780387"/>
        <filter val="434.474798"/>
        <filter val="44.85658439"/>
        <filter val="45.68181818"/>
        <filter val="45.78859808"/>
        <filter val="457.8446115"/>
        <filter val="46.28771867"/>
        <filter val="47.76286675"/>
        <filter val="48.21312796"/>
        <filter val="48.30100365"/>
        <filter val="48.86530307"/>
        <filter val="49.20616114"/>
        <filter val="49.9047619"/>
        <filter val="49.99893388"/>
        <filter val="496.7759867"/>
        <filter val="50.11814346"/>
        <filter val="50.482228"/>
        <filter val="50.74184783"/>
        <filter val="50.82478006"/>
        <filter val="50.97460614"/>
        <filter val="51.2414966"/>
        <filter val="51.928"/>
        <filter val="52.23717716"/>
        <filter val="52.38742857"/>
        <filter val="53.04735929"/>
        <filter val="53.18485882"/>
        <filter val="53.46281205"/>
        <filter val="53.63872775"/>
        <filter val="53.67339266"/>
        <filter val="53.90343445"/>
        <filter val="54.33549433"/>
        <filter val="54.54491054"/>
        <filter val="54.62526891"/>
        <filter val="54.65844425"/>
        <filter val="54.664"/>
        <filter val="55.5559322"/>
        <filter val="55.59436533"/>
        <filter val="55.63125027"/>
        <filter val="55.81740371"/>
        <filter val="56.59394625"/>
        <filter val="57.52109545"/>
        <filter val="58.1451073"/>
        <filter val="58.8469987"/>
        <filter val="59.69292929"/>
        <filter val="59.76331361"/>
        <filter val="6.17165504"/>
        <filter val="60.18341169"/>
        <filter val="60.38762019"/>
        <filter val="60.52834232"/>
        <filter val="60.70036464"/>
        <filter val="60.72742133"/>
        <filter val="60.88418708"/>
        <filter val="61.17250273"/>
        <filter val="61.61715939"/>
        <filter val="61.63178075"/>
        <filter val="61.78"/>
        <filter val="61.85161852"/>
        <filter val="62.71023326"/>
        <filter val="63.23754917"/>
        <filter val="63.90819541"/>
        <filter val="64.93077518"/>
        <filter val="65.64571994"/>
        <filter val="66.20490407"/>
        <filter val="67.06669167"/>
        <filter val="67.87155897"/>
        <filter val="68.29943873"/>
        <filter val="68.97532083"/>
        <filter val="695.0633756"/>
        <filter val="7.433164781"/>
        <filter val="7.800823735"/>
        <filter val="71.62654475"/>
        <filter val="71.8272446"/>
        <filter val="72.03908753"/>
        <filter val="72.2194571"/>
        <filter val="72.30397706"/>
        <filter val="72.37536657"/>
        <filter val="72.42998859"/>
        <filter val="72.51020408"/>
        <filter val="72.88596491"/>
        <filter val="73.01504093"/>
        <filter val="73.25754705"/>
        <filter val="73.76504298"/>
        <filter val="745.7160725"/>
        <filter val="75.12289587"/>
        <filter val="75.22200563"/>
        <filter val="76.34169648"/>
        <filter val="77.7025463"/>
        <filter val="77.71940523"/>
        <filter val="78.14011631"/>
        <filter val="78.20316027"/>
        <filter val="78.35990888"/>
        <filter val="781.5877252"/>
        <filter val="79.06629207"/>
        <filter val="79.48259643"/>
        <filter val="8.064"/>
        <filter val="8.550588235"/>
        <filter val="8.985736091"/>
        <filter val="80.73573574"/>
        <filter val="81.07278823"/>
        <filter val="81.3255814"/>
        <filter val="81.95384615"/>
        <filter val="82.1"/>
        <filter val="82.10124164"/>
        <filter val="82.20669157"/>
        <filter val="83.61151079"/>
        <filter val="83.95128205"/>
        <filter val="84.4083567"/>
        <filter val="84.49189819"/>
        <filter val="84.88888889"/>
        <filter val="85.52333333"/>
        <filter val="85.70517183"/>
        <filter val="859.6612779"/>
        <filter val="86.00726895"/>
        <filter val="86.02023609"/>
        <filter val="86.32705947"/>
        <filter val="86.54365079"/>
        <filter val="86.66666667"/>
        <filter val="86.74140744"/>
        <filter val="86.95764706"/>
        <filter val="87.51613666"/>
        <filter val="87.57195433"/>
        <filter val="88.32258065"/>
        <filter val="89.27849806"/>
        <filter val="89.36979355"/>
        <filter val="89.7082991"/>
        <filter val="89.96880848"/>
        <filter val="9.266307858"/>
        <filter val="9.506818182"/>
        <filter val="9.61281407"/>
        <filter val="90.09365768"/>
        <filter val="90.32392459"/>
        <filter val="91.14375"/>
        <filter val="91.39891251"/>
        <filter val="91.52961839"/>
        <filter val="91.57434131"/>
        <filter val="91.99228516"/>
        <filter val="93.04930493"/>
        <filter val="93.25633878"/>
        <filter val="94.1227312"/>
        <filter val="94.68294306"/>
        <filter val="94.82011736"/>
        <filter val="96.90947368"/>
        <filter val="97.69297185"/>
        <filter val="98.9050054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E6C3-4747-4121-8D51-087211FB9D80}">
  <sheetPr filterMode="1"/>
  <dimension ref="A1:D1637"/>
  <sheetViews>
    <sheetView workbookViewId="0"/>
  </sheetViews>
  <sheetFormatPr defaultRowHeight="12.75" outlineLevelCol="1" x14ac:dyDescent="0.2"/>
  <cols>
    <col min="1" max="1" width="55.85546875" style="221" bestFit="1" customWidth="1"/>
    <col min="2" max="2" width="11.140625" style="221" hidden="1" customWidth="1" outlineLevel="1"/>
    <col min="3" max="3" width="8.85546875" style="221" hidden="1" customWidth="1" outlineLevel="1"/>
    <col min="4" max="4" width="12" style="221" bestFit="1" customWidth="1" collapsed="1"/>
    <col min="5" max="16384" width="9.140625" style="221"/>
  </cols>
  <sheetData>
    <row r="1" spans="1:4" x14ac:dyDescent="0.2">
      <c r="A1" s="221" t="s">
        <v>2001</v>
      </c>
      <c r="B1" s="221" t="s">
        <v>2000</v>
      </c>
      <c r="C1" s="221" t="s">
        <v>1999</v>
      </c>
    </row>
    <row r="2" spans="1:4" x14ac:dyDescent="0.2">
      <c r="A2" s="221" t="s">
        <v>1876</v>
      </c>
      <c r="B2" s="222">
        <v>6701</v>
      </c>
      <c r="C2" s="221">
        <v>179.99</v>
      </c>
      <c r="D2" s="221">
        <v>37.229846100000003</v>
      </c>
    </row>
    <row r="3" spans="1:4" hidden="1" x14ac:dyDescent="0.2">
      <c r="A3" s="221" t="s">
        <v>1997</v>
      </c>
      <c r="B3" s="222">
        <v>24086</v>
      </c>
      <c r="C3" s="221" t="s">
        <v>538</v>
      </c>
      <c r="D3" s="221">
        <v>0</v>
      </c>
    </row>
    <row r="4" spans="1:4" x14ac:dyDescent="0.2">
      <c r="A4" s="221" t="s">
        <v>1912</v>
      </c>
      <c r="B4" s="222">
        <v>8041</v>
      </c>
      <c r="C4" s="221">
        <v>239.99</v>
      </c>
      <c r="D4" s="221">
        <v>33.505562730000001</v>
      </c>
    </row>
    <row r="5" spans="1:4" x14ac:dyDescent="0.2">
      <c r="A5" s="221" t="s">
        <v>1965</v>
      </c>
      <c r="B5" s="222">
        <v>12491</v>
      </c>
      <c r="C5" s="221">
        <v>384.99</v>
      </c>
      <c r="D5" s="221">
        <v>32.444998570000003</v>
      </c>
    </row>
    <row r="6" spans="1:4" x14ac:dyDescent="0.2">
      <c r="A6" s="221" t="s">
        <v>1921</v>
      </c>
      <c r="B6" s="222">
        <v>8651</v>
      </c>
      <c r="C6" s="221">
        <v>269.99</v>
      </c>
      <c r="D6" s="221">
        <v>32.041927479999998</v>
      </c>
    </row>
    <row r="7" spans="1:4" x14ac:dyDescent="0.2">
      <c r="A7" s="221" t="s">
        <v>1935</v>
      </c>
      <c r="B7" s="222">
        <v>9444</v>
      </c>
      <c r="C7" s="221">
        <v>294.76</v>
      </c>
      <c r="D7" s="221">
        <v>32.039625460000003</v>
      </c>
    </row>
    <row r="8" spans="1:4" x14ac:dyDescent="0.2">
      <c r="A8" s="221" t="s">
        <v>1967</v>
      </c>
      <c r="B8" s="222">
        <v>12785</v>
      </c>
      <c r="C8" s="221">
        <v>409.99</v>
      </c>
      <c r="D8" s="221">
        <v>31.183687410000001</v>
      </c>
    </row>
    <row r="9" spans="1:4" x14ac:dyDescent="0.2">
      <c r="A9" s="221" t="s">
        <v>1991</v>
      </c>
      <c r="B9" s="222">
        <v>17839</v>
      </c>
      <c r="C9" s="221">
        <v>589.99</v>
      </c>
      <c r="D9" s="221">
        <v>30.2361057</v>
      </c>
    </row>
    <row r="10" spans="1:4" hidden="1" x14ac:dyDescent="0.2">
      <c r="A10" s="221" t="s">
        <v>1990</v>
      </c>
      <c r="B10" s="222">
        <v>17616</v>
      </c>
      <c r="C10" s="221" t="s">
        <v>1989</v>
      </c>
      <c r="D10" s="221">
        <v>0</v>
      </c>
    </row>
    <row r="11" spans="1:4" x14ac:dyDescent="0.2">
      <c r="A11" s="221" t="s">
        <v>1956</v>
      </c>
      <c r="B11" s="222">
        <v>11568</v>
      </c>
      <c r="C11" s="221">
        <v>390.63</v>
      </c>
      <c r="D11" s="221">
        <v>29.613700940000001</v>
      </c>
    </row>
    <row r="12" spans="1:4" hidden="1" x14ac:dyDescent="0.2">
      <c r="A12" s="221" t="s">
        <v>1987</v>
      </c>
      <c r="B12" s="222">
        <v>16298</v>
      </c>
      <c r="C12" s="221" t="s">
        <v>538</v>
      </c>
      <c r="D12" s="221">
        <v>0</v>
      </c>
    </row>
    <row r="13" spans="1:4" x14ac:dyDescent="0.2">
      <c r="A13" s="221" t="s">
        <v>1924</v>
      </c>
      <c r="B13" s="222">
        <v>8695</v>
      </c>
      <c r="C13" s="221">
        <v>299.99</v>
      </c>
      <c r="D13" s="221">
        <v>28.984299480000001</v>
      </c>
    </row>
    <row r="14" spans="1:4" x14ac:dyDescent="0.2">
      <c r="A14" s="221" t="s">
        <v>1838</v>
      </c>
      <c r="B14" s="222">
        <v>5786</v>
      </c>
      <c r="C14" s="221">
        <v>199.99</v>
      </c>
      <c r="D14" s="221">
        <v>28.931446569999999</v>
      </c>
    </row>
    <row r="15" spans="1:4" hidden="1" x14ac:dyDescent="0.2">
      <c r="A15" s="221" t="s">
        <v>1984</v>
      </c>
      <c r="B15" s="222">
        <v>15691</v>
      </c>
      <c r="C15" s="221" t="s">
        <v>538</v>
      </c>
      <c r="D15" s="221">
        <v>0</v>
      </c>
    </row>
    <row r="16" spans="1:4" x14ac:dyDescent="0.2">
      <c r="A16" s="221" t="s">
        <v>1981</v>
      </c>
      <c r="B16" s="222">
        <v>15101</v>
      </c>
      <c r="C16" s="221">
        <v>539.99</v>
      </c>
      <c r="D16" s="221">
        <v>27.96533269</v>
      </c>
    </row>
    <row r="17" spans="1:4" x14ac:dyDescent="0.2">
      <c r="A17" s="221" t="s">
        <v>1974</v>
      </c>
      <c r="B17" s="222">
        <v>13695</v>
      </c>
      <c r="C17" s="221">
        <v>489.99</v>
      </c>
      <c r="D17" s="221">
        <v>27.949549990000001</v>
      </c>
    </row>
    <row r="18" spans="1:4" x14ac:dyDescent="0.2">
      <c r="A18" s="221" t="s">
        <v>1928</v>
      </c>
      <c r="B18" s="222">
        <v>9197</v>
      </c>
      <c r="C18" s="221">
        <v>329.99</v>
      </c>
      <c r="D18" s="221">
        <v>27.870541530000001</v>
      </c>
    </row>
    <row r="19" spans="1:4" hidden="1" x14ac:dyDescent="0.2">
      <c r="A19" s="221" t="s">
        <v>1980</v>
      </c>
      <c r="B19" s="222">
        <v>15095</v>
      </c>
      <c r="C19" s="221" t="s">
        <v>1979</v>
      </c>
      <c r="D19" s="221">
        <v>0</v>
      </c>
    </row>
    <row r="20" spans="1:4" x14ac:dyDescent="0.2">
      <c r="A20" s="221" t="s">
        <v>1964</v>
      </c>
      <c r="B20" s="222">
        <v>12423</v>
      </c>
      <c r="C20" s="221">
        <v>449.99</v>
      </c>
      <c r="D20" s="221">
        <v>27.607280159999998</v>
      </c>
    </row>
    <row r="21" spans="1:4" x14ac:dyDescent="0.2">
      <c r="A21" s="221" t="s">
        <v>1796</v>
      </c>
      <c r="B21" s="222">
        <v>4730</v>
      </c>
      <c r="C21" s="221">
        <v>173.67</v>
      </c>
      <c r="D21" s="221">
        <v>27.235561700000002</v>
      </c>
    </row>
    <row r="22" spans="1:4" hidden="1" x14ac:dyDescent="0.2">
      <c r="A22" s="221" t="s">
        <v>1976</v>
      </c>
      <c r="B22" s="222">
        <v>14326</v>
      </c>
      <c r="C22" s="221" t="s">
        <v>538</v>
      </c>
      <c r="D22" s="221">
        <v>0</v>
      </c>
    </row>
    <row r="23" spans="1:4" x14ac:dyDescent="0.2">
      <c r="A23" s="221" t="s">
        <v>1983</v>
      </c>
      <c r="B23" s="222">
        <v>15635</v>
      </c>
      <c r="C23" s="221">
        <v>579.99</v>
      </c>
      <c r="D23" s="221">
        <v>26.957361330000001</v>
      </c>
    </row>
    <row r="24" spans="1:4" x14ac:dyDescent="0.2">
      <c r="A24" s="221" t="s">
        <v>1963</v>
      </c>
      <c r="B24" s="222">
        <v>12112</v>
      </c>
      <c r="C24" s="221">
        <v>449.99</v>
      </c>
      <c r="D24" s="221">
        <v>26.916153690000002</v>
      </c>
    </row>
    <row r="25" spans="1:4" hidden="1" x14ac:dyDescent="0.2">
      <c r="A25" s="221" t="s">
        <v>1973</v>
      </c>
      <c r="B25" s="222">
        <v>13228</v>
      </c>
      <c r="C25" s="221" t="s">
        <v>1972</v>
      </c>
      <c r="D25" s="221">
        <v>0</v>
      </c>
    </row>
    <row r="26" spans="1:4" hidden="1" x14ac:dyDescent="0.2">
      <c r="A26" s="221" t="s">
        <v>1971</v>
      </c>
      <c r="B26" s="222">
        <v>13074</v>
      </c>
      <c r="C26" s="221" t="s">
        <v>538</v>
      </c>
      <c r="D26" s="221">
        <v>0</v>
      </c>
    </row>
    <row r="27" spans="1:4" hidden="1" x14ac:dyDescent="0.2">
      <c r="A27" s="221" t="s">
        <v>1970</v>
      </c>
      <c r="B27" s="222">
        <v>12905</v>
      </c>
      <c r="C27" s="221" t="s">
        <v>538</v>
      </c>
      <c r="D27" s="221">
        <v>0</v>
      </c>
    </row>
    <row r="28" spans="1:4" hidden="1" x14ac:dyDescent="0.2">
      <c r="A28" s="221" t="s">
        <v>1969</v>
      </c>
      <c r="B28" s="222">
        <v>12860</v>
      </c>
      <c r="C28" s="221" t="s">
        <v>1968</v>
      </c>
      <c r="D28" s="221">
        <v>0</v>
      </c>
    </row>
    <row r="29" spans="1:4" x14ac:dyDescent="0.2">
      <c r="A29" s="221" t="s">
        <v>1993</v>
      </c>
      <c r="B29" s="222">
        <v>19038</v>
      </c>
      <c r="C29" s="221">
        <v>719.99</v>
      </c>
      <c r="D29" s="221">
        <v>26.44203392</v>
      </c>
    </row>
    <row r="30" spans="1:4" hidden="1" x14ac:dyDescent="0.2">
      <c r="A30" s="221" t="s">
        <v>1966</v>
      </c>
      <c r="B30" s="222">
        <v>12679</v>
      </c>
      <c r="C30" s="221" t="s">
        <v>538</v>
      </c>
      <c r="D30" s="221">
        <v>0</v>
      </c>
    </row>
    <row r="31" spans="1:4" x14ac:dyDescent="0.2">
      <c r="A31" s="221" t="s">
        <v>1794</v>
      </c>
      <c r="B31" s="222">
        <v>4681</v>
      </c>
      <c r="C31" s="221">
        <v>181.29</v>
      </c>
      <c r="D31" s="221">
        <v>25.820508579999998</v>
      </c>
    </row>
    <row r="32" spans="1:4" x14ac:dyDescent="0.2">
      <c r="A32" s="221" t="s">
        <v>1988</v>
      </c>
      <c r="B32" s="222">
        <v>17592</v>
      </c>
      <c r="C32" s="221">
        <v>699.99</v>
      </c>
      <c r="D32" s="221">
        <v>25.131787599999999</v>
      </c>
    </row>
    <row r="33" spans="1:4" x14ac:dyDescent="0.2">
      <c r="A33" s="221" t="s">
        <v>1994</v>
      </c>
      <c r="B33" s="222">
        <v>19250</v>
      </c>
      <c r="C33" s="221">
        <v>799.99</v>
      </c>
      <c r="D33" s="221">
        <v>24.062800790000001</v>
      </c>
    </row>
    <row r="34" spans="1:4" hidden="1" x14ac:dyDescent="0.2">
      <c r="A34" s="221" t="s">
        <v>1962</v>
      </c>
      <c r="B34" s="222">
        <v>11970</v>
      </c>
      <c r="C34" s="221" t="s">
        <v>1961</v>
      </c>
      <c r="D34" s="221">
        <v>0</v>
      </c>
    </row>
    <row r="35" spans="1:4" hidden="1" x14ac:dyDescent="0.2">
      <c r="A35" s="221" t="s">
        <v>1960</v>
      </c>
      <c r="B35" s="222">
        <v>11827</v>
      </c>
      <c r="C35" s="221" t="s">
        <v>1959</v>
      </c>
      <c r="D35" s="221">
        <v>0</v>
      </c>
    </row>
    <row r="36" spans="1:4" hidden="1" x14ac:dyDescent="0.2">
      <c r="A36" s="221" t="s">
        <v>1958</v>
      </c>
      <c r="B36" s="222">
        <v>11788</v>
      </c>
      <c r="C36" s="221" t="s">
        <v>538</v>
      </c>
      <c r="D36" s="221">
        <v>0</v>
      </c>
    </row>
    <row r="37" spans="1:4" x14ac:dyDescent="0.2">
      <c r="A37" s="221" t="s">
        <v>1951</v>
      </c>
      <c r="B37" s="222">
        <v>10329</v>
      </c>
      <c r="C37" s="221">
        <v>434.99</v>
      </c>
      <c r="D37" s="221">
        <v>23.74537346</v>
      </c>
    </row>
    <row r="38" spans="1:4" x14ac:dyDescent="0.2">
      <c r="A38" s="221" t="s">
        <v>1957</v>
      </c>
      <c r="B38" s="222">
        <v>11634</v>
      </c>
      <c r="C38" s="221">
        <v>489.99</v>
      </c>
      <c r="D38" s="221">
        <v>23.743341699999998</v>
      </c>
    </row>
    <row r="39" spans="1:4" hidden="1" x14ac:dyDescent="0.2">
      <c r="A39" s="221" t="s">
        <v>1955</v>
      </c>
      <c r="B39" s="222">
        <v>10869</v>
      </c>
      <c r="C39" s="221" t="s">
        <v>538</v>
      </c>
      <c r="D39" s="221">
        <v>0</v>
      </c>
    </row>
    <row r="40" spans="1:4" hidden="1" x14ac:dyDescent="0.2">
      <c r="A40" s="221" t="s">
        <v>1954</v>
      </c>
      <c r="B40" s="222">
        <v>10571</v>
      </c>
      <c r="C40" s="221" t="s">
        <v>538</v>
      </c>
      <c r="D40" s="221">
        <v>0</v>
      </c>
    </row>
    <row r="41" spans="1:4" hidden="1" x14ac:dyDescent="0.2">
      <c r="A41" s="221" t="s">
        <v>1953</v>
      </c>
      <c r="B41" s="222">
        <v>10439</v>
      </c>
      <c r="C41" s="221" t="s">
        <v>1952</v>
      </c>
      <c r="D41" s="221">
        <v>0</v>
      </c>
    </row>
    <row r="42" spans="1:4" x14ac:dyDescent="0.2">
      <c r="A42" s="221" t="s">
        <v>1836</v>
      </c>
      <c r="B42" s="222">
        <v>5694</v>
      </c>
      <c r="C42" s="221">
        <v>239.99</v>
      </c>
      <c r="D42" s="221">
        <v>23.725988579999999</v>
      </c>
    </row>
    <row r="43" spans="1:4" hidden="1" x14ac:dyDescent="0.2">
      <c r="A43" s="221" t="s">
        <v>1920</v>
      </c>
      <c r="B43" s="222">
        <v>10307</v>
      </c>
      <c r="C43" s="221" t="s">
        <v>1919</v>
      </c>
      <c r="D43" s="221">
        <v>0</v>
      </c>
    </row>
    <row r="44" spans="1:4" hidden="1" x14ac:dyDescent="0.2">
      <c r="A44" s="221" t="s">
        <v>1950</v>
      </c>
      <c r="B44" s="222">
        <v>10190</v>
      </c>
      <c r="C44" s="221" t="s">
        <v>1862</v>
      </c>
      <c r="D44" s="221">
        <v>0</v>
      </c>
    </row>
    <row r="45" spans="1:4" x14ac:dyDescent="0.2">
      <c r="A45" s="221" t="s">
        <v>1978</v>
      </c>
      <c r="B45" s="222">
        <v>15090</v>
      </c>
      <c r="C45" s="221">
        <v>639.99</v>
      </c>
      <c r="D45" s="221">
        <v>23.57849341</v>
      </c>
    </row>
    <row r="46" spans="1:4" hidden="1" x14ac:dyDescent="0.2">
      <c r="A46" s="221" t="s">
        <v>1948</v>
      </c>
      <c r="B46" s="222">
        <v>10102</v>
      </c>
      <c r="C46" s="221" t="s">
        <v>1947</v>
      </c>
      <c r="D46" s="221">
        <v>0</v>
      </c>
    </row>
    <row r="47" spans="1:4" x14ac:dyDescent="0.2">
      <c r="A47" s="221" t="s">
        <v>1813</v>
      </c>
      <c r="B47" s="222">
        <v>5184</v>
      </c>
      <c r="C47" s="221">
        <v>227.99</v>
      </c>
      <c r="D47" s="221">
        <v>22.73783938</v>
      </c>
    </row>
    <row r="48" spans="1:4" hidden="1" x14ac:dyDescent="0.2">
      <c r="A48" s="221" t="s">
        <v>1945</v>
      </c>
      <c r="B48" s="222">
        <v>9864</v>
      </c>
      <c r="C48" s="221" t="s">
        <v>1944</v>
      </c>
      <c r="D48" s="221">
        <v>0</v>
      </c>
    </row>
    <row r="49" spans="1:4" hidden="1" x14ac:dyDescent="0.2">
      <c r="A49" s="221" t="s">
        <v>1943</v>
      </c>
      <c r="B49" s="222">
        <v>9739</v>
      </c>
      <c r="C49" s="221" t="s">
        <v>1942</v>
      </c>
      <c r="D49" s="221">
        <v>0</v>
      </c>
    </row>
    <row r="50" spans="1:4" hidden="1" x14ac:dyDescent="0.2">
      <c r="A50" s="221" t="s">
        <v>1941</v>
      </c>
      <c r="B50" s="222">
        <v>9731</v>
      </c>
      <c r="C50" s="221" t="s">
        <v>1940</v>
      </c>
      <c r="D50" s="221">
        <v>0</v>
      </c>
    </row>
    <row r="51" spans="1:4" hidden="1" x14ac:dyDescent="0.2">
      <c r="A51" s="221" t="s">
        <v>1939</v>
      </c>
      <c r="B51" s="222">
        <v>9656</v>
      </c>
      <c r="C51" s="221" t="s">
        <v>1938</v>
      </c>
      <c r="D51" s="221">
        <v>0</v>
      </c>
    </row>
    <row r="52" spans="1:4" hidden="1" x14ac:dyDescent="0.2">
      <c r="A52" s="221" t="s">
        <v>1937</v>
      </c>
      <c r="B52" s="222">
        <v>9655</v>
      </c>
      <c r="C52" s="221" t="s">
        <v>538</v>
      </c>
      <c r="D52" s="221">
        <v>0</v>
      </c>
    </row>
    <row r="53" spans="1:4" hidden="1" x14ac:dyDescent="0.2">
      <c r="A53" s="221" t="s">
        <v>1936</v>
      </c>
      <c r="B53" s="222">
        <v>9478</v>
      </c>
      <c r="C53" s="221" t="s">
        <v>538</v>
      </c>
      <c r="D53" s="221">
        <v>0</v>
      </c>
    </row>
    <row r="54" spans="1:4" x14ac:dyDescent="0.2">
      <c r="A54" s="221" t="s">
        <v>1982</v>
      </c>
      <c r="B54" s="222">
        <v>15360</v>
      </c>
      <c r="C54" s="221">
        <v>727.2</v>
      </c>
      <c r="D54" s="221">
        <v>21.122112210000001</v>
      </c>
    </row>
    <row r="55" spans="1:4" hidden="1" x14ac:dyDescent="0.2">
      <c r="A55" s="221" t="s">
        <v>1934</v>
      </c>
      <c r="B55" s="222">
        <v>9336</v>
      </c>
      <c r="C55" s="221" t="s">
        <v>1933</v>
      </c>
      <c r="D55" s="221">
        <v>0</v>
      </c>
    </row>
    <row r="56" spans="1:4" hidden="1" x14ac:dyDescent="0.2">
      <c r="A56" s="221" t="s">
        <v>1932</v>
      </c>
      <c r="B56" s="222">
        <v>9327</v>
      </c>
      <c r="C56" s="221" t="s">
        <v>538</v>
      </c>
      <c r="D56" s="221">
        <v>0</v>
      </c>
    </row>
    <row r="57" spans="1:4" hidden="1" x14ac:dyDescent="0.2">
      <c r="A57" s="221" t="s">
        <v>1931</v>
      </c>
      <c r="B57" s="222">
        <v>9303</v>
      </c>
      <c r="C57" s="221" t="s">
        <v>538</v>
      </c>
      <c r="D57" s="221">
        <v>0</v>
      </c>
    </row>
    <row r="58" spans="1:4" hidden="1" x14ac:dyDescent="0.2">
      <c r="A58" s="221" t="s">
        <v>1930</v>
      </c>
      <c r="B58" s="222">
        <v>9224</v>
      </c>
      <c r="C58" s="221" t="s">
        <v>1929</v>
      </c>
      <c r="D58" s="221">
        <v>0</v>
      </c>
    </row>
    <row r="59" spans="1:4" x14ac:dyDescent="0.2">
      <c r="A59" s="221" t="s">
        <v>1685</v>
      </c>
      <c r="B59" s="222">
        <v>3088</v>
      </c>
      <c r="C59" s="221">
        <v>155.66999999999999</v>
      </c>
      <c r="D59" s="221">
        <v>19.836834329999999</v>
      </c>
    </row>
    <row r="60" spans="1:4" hidden="1" x14ac:dyDescent="0.2">
      <c r="A60" s="221" t="s">
        <v>1927</v>
      </c>
      <c r="B60" s="222">
        <v>8942</v>
      </c>
      <c r="C60" s="221" t="s">
        <v>538</v>
      </c>
      <c r="D60" s="221">
        <v>0</v>
      </c>
    </row>
    <row r="61" spans="1:4" hidden="1" x14ac:dyDescent="0.2">
      <c r="A61" s="221" t="s">
        <v>1926</v>
      </c>
      <c r="B61" s="222">
        <v>8859</v>
      </c>
      <c r="C61" s="221" t="s">
        <v>538</v>
      </c>
      <c r="D61" s="221">
        <v>0</v>
      </c>
    </row>
    <row r="62" spans="1:4" hidden="1" x14ac:dyDescent="0.2">
      <c r="A62" s="221" t="s">
        <v>1925</v>
      </c>
      <c r="B62" s="222">
        <v>8750</v>
      </c>
      <c r="C62" s="221" t="s">
        <v>538</v>
      </c>
      <c r="D62" s="221">
        <v>0</v>
      </c>
    </row>
    <row r="63" spans="1:4" x14ac:dyDescent="0.2">
      <c r="A63" s="221" t="s">
        <v>1992</v>
      </c>
      <c r="B63" s="222">
        <v>18410</v>
      </c>
      <c r="C63" s="221">
        <v>939.99</v>
      </c>
      <c r="D63" s="221">
        <v>19.585314740000001</v>
      </c>
    </row>
    <row r="64" spans="1:4" hidden="1" x14ac:dyDescent="0.2">
      <c r="A64" s="221" t="s">
        <v>1923</v>
      </c>
      <c r="B64" s="222">
        <v>8694</v>
      </c>
      <c r="C64" s="221" t="s">
        <v>1922</v>
      </c>
      <c r="D64" s="221">
        <v>0</v>
      </c>
    </row>
    <row r="65" spans="1:4" x14ac:dyDescent="0.2">
      <c r="A65" s="221" t="s">
        <v>1807</v>
      </c>
      <c r="B65" s="222">
        <v>5058</v>
      </c>
      <c r="C65" s="221">
        <v>264.04000000000002</v>
      </c>
      <c r="D65" s="221">
        <v>19.156188459999999</v>
      </c>
    </row>
    <row r="66" spans="1:4" hidden="1" x14ac:dyDescent="0.2">
      <c r="A66" s="221" t="s">
        <v>1920</v>
      </c>
      <c r="B66" s="222">
        <v>8579</v>
      </c>
      <c r="C66" s="221" t="s">
        <v>1919</v>
      </c>
      <c r="D66" s="221">
        <v>0</v>
      </c>
    </row>
    <row r="67" spans="1:4" hidden="1" x14ac:dyDescent="0.2">
      <c r="A67" s="221" t="s">
        <v>1918</v>
      </c>
      <c r="B67" s="222">
        <v>8539</v>
      </c>
      <c r="C67" s="221" t="s">
        <v>1917</v>
      </c>
      <c r="D67" s="221">
        <v>0</v>
      </c>
    </row>
    <row r="68" spans="1:4" hidden="1" x14ac:dyDescent="0.2">
      <c r="A68" s="221" t="s">
        <v>1916</v>
      </c>
      <c r="B68" s="222">
        <v>8473</v>
      </c>
      <c r="C68" s="221" t="s">
        <v>538</v>
      </c>
      <c r="D68" s="221">
        <v>0</v>
      </c>
    </row>
    <row r="69" spans="1:4" hidden="1" x14ac:dyDescent="0.2">
      <c r="A69" s="221" t="s">
        <v>1915</v>
      </c>
      <c r="B69" s="222">
        <v>8239</v>
      </c>
      <c r="C69" s="221" t="s">
        <v>538</v>
      </c>
      <c r="D69" s="221">
        <v>0</v>
      </c>
    </row>
    <row r="70" spans="1:4" hidden="1" x14ac:dyDescent="0.2">
      <c r="A70" s="221" t="s">
        <v>1914</v>
      </c>
      <c r="B70" s="222">
        <v>8125</v>
      </c>
      <c r="C70" s="221" t="s">
        <v>1913</v>
      </c>
      <c r="D70" s="221">
        <v>0</v>
      </c>
    </row>
    <row r="71" spans="1:4" x14ac:dyDescent="0.2">
      <c r="A71" s="221" t="s">
        <v>1879</v>
      </c>
      <c r="B71" s="222">
        <v>6797</v>
      </c>
      <c r="C71" s="221">
        <v>355.44</v>
      </c>
      <c r="D71" s="221">
        <v>19.1227774</v>
      </c>
    </row>
    <row r="72" spans="1:4" x14ac:dyDescent="0.2">
      <c r="A72" s="221" t="s">
        <v>1820</v>
      </c>
      <c r="B72" s="222">
        <v>5329</v>
      </c>
      <c r="C72" s="221">
        <v>279.82</v>
      </c>
      <c r="D72" s="221">
        <v>19.044385680000001</v>
      </c>
    </row>
    <row r="73" spans="1:4" hidden="1" x14ac:dyDescent="0.2">
      <c r="A73" s="221" t="s">
        <v>1910</v>
      </c>
      <c r="B73" s="222">
        <v>7977</v>
      </c>
      <c r="C73" s="221" t="s">
        <v>1909</v>
      </c>
      <c r="D73" s="221">
        <v>0</v>
      </c>
    </row>
    <row r="74" spans="1:4" hidden="1" x14ac:dyDescent="0.2">
      <c r="A74" s="221" t="s">
        <v>1908</v>
      </c>
      <c r="B74" s="222">
        <v>7870</v>
      </c>
      <c r="C74" s="221" t="s">
        <v>538</v>
      </c>
      <c r="D74" s="221">
        <v>0</v>
      </c>
    </row>
    <row r="75" spans="1:4" hidden="1" x14ac:dyDescent="0.2">
      <c r="A75" s="221" t="s">
        <v>1907</v>
      </c>
      <c r="B75" s="222">
        <v>7810</v>
      </c>
      <c r="C75" s="221" t="s">
        <v>538</v>
      </c>
      <c r="D75" s="221">
        <v>0</v>
      </c>
    </row>
    <row r="76" spans="1:4" hidden="1" x14ac:dyDescent="0.2">
      <c r="A76" s="221" t="s">
        <v>1906</v>
      </c>
      <c r="B76" s="222">
        <v>7793</v>
      </c>
      <c r="C76" s="221" t="s">
        <v>1905</v>
      </c>
      <c r="D76" s="221">
        <v>0</v>
      </c>
    </row>
    <row r="77" spans="1:4" hidden="1" x14ac:dyDescent="0.2">
      <c r="A77" s="221" t="s">
        <v>1904</v>
      </c>
      <c r="B77" s="222">
        <v>7751</v>
      </c>
      <c r="C77" s="221" t="s">
        <v>538</v>
      </c>
      <c r="D77" s="221">
        <v>0</v>
      </c>
    </row>
    <row r="78" spans="1:4" hidden="1" x14ac:dyDescent="0.2">
      <c r="A78" s="221" t="s">
        <v>1891</v>
      </c>
      <c r="B78" s="222">
        <v>7655</v>
      </c>
      <c r="C78" s="221" t="s">
        <v>1890</v>
      </c>
      <c r="D78" s="221">
        <v>0</v>
      </c>
    </row>
    <row r="79" spans="1:4" hidden="1" x14ac:dyDescent="0.2">
      <c r="A79" s="221" t="s">
        <v>1903</v>
      </c>
      <c r="B79" s="222">
        <v>7626</v>
      </c>
      <c r="C79" s="221" t="s">
        <v>1902</v>
      </c>
      <c r="D79" s="221">
        <v>0</v>
      </c>
    </row>
    <row r="80" spans="1:4" hidden="1" x14ac:dyDescent="0.2">
      <c r="A80" s="221" t="s">
        <v>1901</v>
      </c>
      <c r="B80" s="222">
        <v>7605</v>
      </c>
      <c r="C80" s="221" t="s">
        <v>538</v>
      </c>
      <c r="D80" s="221">
        <v>0</v>
      </c>
    </row>
    <row r="81" spans="1:4" hidden="1" x14ac:dyDescent="0.2">
      <c r="A81" s="221" t="s">
        <v>1900</v>
      </c>
      <c r="B81" s="222">
        <v>7598</v>
      </c>
      <c r="C81" s="221" t="s">
        <v>538</v>
      </c>
      <c r="D81" s="221">
        <v>0</v>
      </c>
    </row>
    <row r="82" spans="1:4" hidden="1" x14ac:dyDescent="0.2">
      <c r="A82" s="221" t="s">
        <v>1899</v>
      </c>
      <c r="B82" s="222">
        <v>7522</v>
      </c>
      <c r="C82" s="221" t="s">
        <v>538</v>
      </c>
      <c r="D82" s="221">
        <v>0</v>
      </c>
    </row>
    <row r="83" spans="1:4" hidden="1" x14ac:dyDescent="0.2">
      <c r="A83" s="221" t="s">
        <v>1898</v>
      </c>
      <c r="B83" s="222">
        <v>7404</v>
      </c>
      <c r="C83" s="221" t="s">
        <v>538</v>
      </c>
      <c r="D83" s="221">
        <v>0</v>
      </c>
    </row>
    <row r="84" spans="1:4" hidden="1" x14ac:dyDescent="0.2">
      <c r="A84" s="221" t="s">
        <v>1897</v>
      </c>
      <c r="B84" s="222">
        <v>7368</v>
      </c>
      <c r="C84" s="221" t="s">
        <v>538</v>
      </c>
      <c r="D84" s="221">
        <v>0</v>
      </c>
    </row>
    <row r="85" spans="1:4" hidden="1" x14ac:dyDescent="0.2">
      <c r="A85" s="221" t="s">
        <v>1896</v>
      </c>
      <c r="B85" s="222">
        <v>7201</v>
      </c>
      <c r="C85" s="221" t="s">
        <v>1895</v>
      </c>
      <c r="D85" s="221">
        <v>0</v>
      </c>
    </row>
    <row r="86" spans="1:4" hidden="1" x14ac:dyDescent="0.2">
      <c r="A86" s="221" t="s">
        <v>1894</v>
      </c>
      <c r="B86" s="222">
        <v>7129</v>
      </c>
      <c r="C86" s="221" t="s">
        <v>538</v>
      </c>
      <c r="D86" s="221">
        <v>0</v>
      </c>
    </row>
    <row r="87" spans="1:4" hidden="1" x14ac:dyDescent="0.2">
      <c r="A87" s="221" t="s">
        <v>1893</v>
      </c>
      <c r="B87" s="222">
        <v>7128</v>
      </c>
      <c r="C87" s="221" t="s">
        <v>538</v>
      </c>
      <c r="D87" s="221">
        <v>0</v>
      </c>
    </row>
    <row r="88" spans="1:4" hidden="1" x14ac:dyDescent="0.2">
      <c r="A88" s="221" t="s">
        <v>1892</v>
      </c>
      <c r="B88" s="222">
        <v>7063</v>
      </c>
      <c r="C88" s="221" t="s">
        <v>538</v>
      </c>
      <c r="D88" s="221">
        <v>0</v>
      </c>
    </row>
    <row r="89" spans="1:4" hidden="1" x14ac:dyDescent="0.2">
      <c r="A89" s="221" t="s">
        <v>1891</v>
      </c>
      <c r="B89" s="222">
        <v>7044</v>
      </c>
      <c r="C89" s="221" t="s">
        <v>1890</v>
      </c>
      <c r="D89" s="221">
        <v>0</v>
      </c>
    </row>
    <row r="90" spans="1:4" hidden="1" x14ac:dyDescent="0.2">
      <c r="A90" s="221" t="s">
        <v>1889</v>
      </c>
      <c r="B90" s="222">
        <v>7038</v>
      </c>
      <c r="C90" s="221" t="s">
        <v>1888</v>
      </c>
      <c r="D90" s="221">
        <v>0</v>
      </c>
    </row>
    <row r="91" spans="1:4" hidden="1" x14ac:dyDescent="0.2">
      <c r="A91" s="221" t="s">
        <v>1887</v>
      </c>
      <c r="B91" s="222">
        <v>7030</v>
      </c>
      <c r="C91" s="221" t="s">
        <v>1886</v>
      </c>
      <c r="D91" s="221">
        <v>0</v>
      </c>
    </row>
    <row r="92" spans="1:4" hidden="1" x14ac:dyDescent="0.2">
      <c r="A92" s="221" t="s">
        <v>1885</v>
      </c>
      <c r="B92" s="222">
        <v>7012</v>
      </c>
      <c r="C92" s="221" t="s">
        <v>538</v>
      </c>
      <c r="D92" s="221">
        <v>0</v>
      </c>
    </row>
    <row r="93" spans="1:4" hidden="1" x14ac:dyDescent="0.2">
      <c r="A93" s="221" t="s">
        <v>1884</v>
      </c>
      <c r="B93" s="222">
        <v>6922</v>
      </c>
      <c r="C93" s="221" t="s">
        <v>538</v>
      </c>
      <c r="D93" s="221">
        <v>0</v>
      </c>
    </row>
    <row r="94" spans="1:4" hidden="1" x14ac:dyDescent="0.2">
      <c r="A94" s="221" t="s">
        <v>1883</v>
      </c>
      <c r="B94" s="222">
        <v>6897</v>
      </c>
      <c r="C94" s="221" t="s">
        <v>1882</v>
      </c>
      <c r="D94" s="221">
        <v>0</v>
      </c>
    </row>
    <row r="95" spans="1:4" hidden="1" x14ac:dyDescent="0.2">
      <c r="A95" s="221" t="s">
        <v>1881</v>
      </c>
      <c r="B95" s="222">
        <v>6829</v>
      </c>
      <c r="C95" s="221" t="s">
        <v>538</v>
      </c>
      <c r="D95" s="221">
        <v>0</v>
      </c>
    </row>
    <row r="96" spans="1:4" hidden="1" x14ac:dyDescent="0.2">
      <c r="A96" s="221" t="s">
        <v>1880</v>
      </c>
      <c r="B96" s="222">
        <v>6814</v>
      </c>
      <c r="C96" s="221" t="s">
        <v>538</v>
      </c>
      <c r="D96" s="221">
        <v>0</v>
      </c>
    </row>
    <row r="97" spans="1:4" x14ac:dyDescent="0.2">
      <c r="A97" s="221" t="s">
        <v>1995</v>
      </c>
      <c r="B97" s="222">
        <v>20266</v>
      </c>
      <c r="C97" s="223">
        <v>1099.99</v>
      </c>
      <c r="D97" s="221">
        <v>18.423803849999999</v>
      </c>
    </row>
    <row r="98" spans="1:4" hidden="1" x14ac:dyDescent="0.2">
      <c r="A98" s="221" t="s">
        <v>1878</v>
      </c>
      <c r="B98" s="222">
        <v>6737</v>
      </c>
      <c r="C98" s="221" t="s">
        <v>1845</v>
      </c>
      <c r="D98" s="221">
        <v>0</v>
      </c>
    </row>
    <row r="99" spans="1:4" hidden="1" x14ac:dyDescent="0.2">
      <c r="A99" s="221" t="s">
        <v>1877</v>
      </c>
      <c r="B99" s="222">
        <v>6729</v>
      </c>
      <c r="C99" s="221" t="s">
        <v>538</v>
      </c>
      <c r="D99" s="221">
        <v>0</v>
      </c>
    </row>
    <row r="100" spans="1:4" x14ac:dyDescent="0.2">
      <c r="A100" s="221" t="s">
        <v>1785</v>
      </c>
      <c r="B100" s="222">
        <v>4519</v>
      </c>
      <c r="C100" s="221">
        <v>249.99</v>
      </c>
      <c r="D100" s="221">
        <v>18.07672307</v>
      </c>
    </row>
    <row r="101" spans="1:4" hidden="1" x14ac:dyDescent="0.2">
      <c r="A101" s="221" t="s">
        <v>1875</v>
      </c>
      <c r="B101" s="222">
        <v>6699</v>
      </c>
      <c r="C101" s="221" t="s">
        <v>538</v>
      </c>
      <c r="D101" s="221">
        <v>0</v>
      </c>
    </row>
    <row r="102" spans="1:4" hidden="1" x14ac:dyDescent="0.2">
      <c r="A102" s="221" t="s">
        <v>1874</v>
      </c>
      <c r="B102" s="222">
        <v>6675</v>
      </c>
      <c r="C102" s="221" t="s">
        <v>538</v>
      </c>
      <c r="D102" s="221">
        <v>0</v>
      </c>
    </row>
    <row r="103" spans="1:4" hidden="1" x14ac:dyDescent="0.2">
      <c r="A103" s="221" t="s">
        <v>1873</v>
      </c>
      <c r="B103" s="222">
        <v>6618</v>
      </c>
      <c r="C103" s="221" t="s">
        <v>1872</v>
      </c>
      <c r="D103" s="221">
        <v>0</v>
      </c>
    </row>
    <row r="104" spans="1:4" hidden="1" x14ac:dyDescent="0.2">
      <c r="A104" s="221" t="s">
        <v>1871</v>
      </c>
      <c r="B104" s="222">
        <v>6616</v>
      </c>
      <c r="C104" s="221" t="s">
        <v>1870</v>
      </c>
      <c r="D104" s="221">
        <v>0</v>
      </c>
    </row>
    <row r="105" spans="1:4" hidden="1" x14ac:dyDescent="0.2">
      <c r="A105" s="221" t="s">
        <v>1869</v>
      </c>
      <c r="B105" s="222">
        <v>6565</v>
      </c>
      <c r="C105" s="221" t="s">
        <v>538</v>
      </c>
      <c r="D105" s="221">
        <v>0</v>
      </c>
    </row>
    <row r="106" spans="1:4" hidden="1" x14ac:dyDescent="0.2">
      <c r="A106" s="221" t="s">
        <v>1868</v>
      </c>
      <c r="B106" s="222">
        <v>6543</v>
      </c>
      <c r="C106" s="221" t="s">
        <v>1867</v>
      </c>
      <c r="D106" s="221">
        <v>0</v>
      </c>
    </row>
    <row r="107" spans="1:4" hidden="1" x14ac:dyDescent="0.2">
      <c r="A107" s="221" t="s">
        <v>1866</v>
      </c>
      <c r="B107" s="222">
        <v>6531</v>
      </c>
      <c r="C107" s="221" t="s">
        <v>1865</v>
      </c>
      <c r="D107" s="221">
        <v>0</v>
      </c>
    </row>
    <row r="108" spans="1:4" hidden="1" x14ac:dyDescent="0.2">
      <c r="A108" s="221" t="s">
        <v>1864</v>
      </c>
      <c r="B108" s="222">
        <v>6528</v>
      </c>
      <c r="C108" s="221" t="s">
        <v>538</v>
      </c>
      <c r="D108" s="221">
        <v>0</v>
      </c>
    </row>
    <row r="109" spans="1:4" hidden="1" x14ac:dyDescent="0.2">
      <c r="A109" s="221" t="s">
        <v>1863</v>
      </c>
      <c r="B109" s="222">
        <v>6496</v>
      </c>
      <c r="C109" s="221" t="s">
        <v>1862</v>
      </c>
      <c r="D109" s="221">
        <v>0</v>
      </c>
    </row>
    <row r="110" spans="1:4" hidden="1" x14ac:dyDescent="0.2">
      <c r="A110" s="221" t="s">
        <v>1861</v>
      </c>
      <c r="B110" s="222">
        <v>6363</v>
      </c>
      <c r="C110" s="221" t="s">
        <v>1860</v>
      </c>
      <c r="D110" s="221">
        <v>0</v>
      </c>
    </row>
    <row r="111" spans="1:4" hidden="1" x14ac:dyDescent="0.2">
      <c r="A111" s="221" t="s">
        <v>1859</v>
      </c>
      <c r="B111" s="222">
        <v>6338</v>
      </c>
      <c r="C111" s="221" t="s">
        <v>538</v>
      </c>
      <c r="D111" s="221">
        <v>0</v>
      </c>
    </row>
    <row r="112" spans="1:4" hidden="1" x14ac:dyDescent="0.2">
      <c r="A112" s="221" t="s">
        <v>1858</v>
      </c>
      <c r="B112" s="222">
        <v>6195</v>
      </c>
      <c r="C112" s="221" t="s">
        <v>538</v>
      </c>
      <c r="D112" s="221">
        <v>0</v>
      </c>
    </row>
    <row r="113" spans="1:4" hidden="1" x14ac:dyDescent="0.2">
      <c r="A113" s="221" t="s">
        <v>1857</v>
      </c>
      <c r="B113" s="222">
        <v>6175</v>
      </c>
      <c r="C113" s="221" t="s">
        <v>1856</v>
      </c>
      <c r="D113" s="221">
        <v>0</v>
      </c>
    </row>
    <row r="114" spans="1:4" hidden="1" x14ac:dyDescent="0.2">
      <c r="A114" s="221" t="s">
        <v>1855</v>
      </c>
      <c r="B114" s="222">
        <v>6132</v>
      </c>
      <c r="C114" s="221" t="s">
        <v>538</v>
      </c>
      <c r="D114" s="221">
        <v>0</v>
      </c>
    </row>
    <row r="115" spans="1:4" hidden="1" x14ac:dyDescent="0.2">
      <c r="A115" s="221" t="s">
        <v>1854</v>
      </c>
      <c r="B115" s="222">
        <v>6103</v>
      </c>
      <c r="C115" s="221" t="s">
        <v>1853</v>
      </c>
      <c r="D115" s="221">
        <v>0</v>
      </c>
    </row>
    <row r="116" spans="1:4" hidden="1" x14ac:dyDescent="0.2">
      <c r="A116" s="221" t="s">
        <v>1817</v>
      </c>
      <c r="B116" s="222">
        <v>6068</v>
      </c>
      <c r="C116" s="221" t="s">
        <v>538</v>
      </c>
      <c r="D116" s="221">
        <v>0</v>
      </c>
    </row>
    <row r="117" spans="1:4" hidden="1" x14ac:dyDescent="0.2">
      <c r="A117" s="221" t="s">
        <v>1852</v>
      </c>
      <c r="B117" s="222">
        <v>6005</v>
      </c>
      <c r="C117" s="221" t="s">
        <v>1851</v>
      </c>
      <c r="D117" s="221">
        <v>0</v>
      </c>
    </row>
    <row r="118" spans="1:4" hidden="1" x14ac:dyDescent="0.2">
      <c r="A118" s="221" t="s">
        <v>1850</v>
      </c>
      <c r="B118" s="222">
        <v>6001</v>
      </c>
      <c r="C118" s="221" t="s">
        <v>538</v>
      </c>
      <c r="D118" s="221">
        <v>0</v>
      </c>
    </row>
    <row r="119" spans="1:4" hidden="1" x14ac:dyDescent="0.2">
      <c r="A119" s="221" t="s">
        <v>1784</v>
      </c>
      <c r="B119" s="222">
        <v>5909</v>
      </c>
      <c r="C119" s="221" t="s">
        <v>538</v>
      </c>
      <c r="D119" s="221">
        <v>0</v>
      </c>
    </row>
    <row r="120" spans="1:4" hidden="1" x14ac:dyDescent="0.2">
      <c r="A120" s="221" t="s">
        <v>1788</v>
      </c>
      <c r="B120" s="222">
        <v>5894</v>
      </c>
      <c r="C120" s="221" t="s">
        <v>538</v>
      </c>
      <c r="D120" s="221">
        <v>0</v>
      </c>
    </row>
    <row r="121" spans="1:4" hidden="1" x14ac:dyDescent="0.2">
      <c r="A121" s="221" t="s">
        <v>1849</v>
      </c>
      <c r="B121" s="222">
        <v>5890</v>
      </c>
      <c r="C121" s="221" t="s">
        <v>1848</v>
      </c>
      <c r="D121" s="221">
        <v>0</v>
      </c>
    </row>
    <row r="122" spans="1:4" hidden="1" x14ac:dyDescent="0.2">
      <c r="A122" s="221" t="s">
        <v>1847</v>
      </c>
      <c r="B122" s="222">
        <v>5875</v>
      </c>
      <c r="C122" s="221" t="s">
        <v>538</v>
      </c>
      <c r="D122" s="221">
        <v>0</v>
      </c>
    </row>
    <row r="123" spans="1:4" hidden="1" x14ac:dyDescent="0.2">
      <c r="A123" s="221" t="s">
        <v>1846</v>
      </c>
      <c r="B123" s="222">
        <v>5818</v>
      </c>
      <c r="C123" s="221" t="s">
        <v>1845</v>
      </c>
      <c r="D123" s="221">
        <v>0</v>
      </c>
    </row>
    <row r="124" spans="1:4" hidden="1" x14ac:dyDescent="0.2">
      <c r="A124" s="221" t="s">
        <v>1844</v>
      </c>
      <c r="B124" s="222">
        <v>5810</v>
      </c>
      <c r="C124" s="221" t="s">
        <v>538</v>
      </c>
      <c r="D124" s="221">
        <v>0</v>
      </c>
    </row>
    <row r="125" spans="1:4" hidden="1" x14ac:dyDescent="0.2">
      <c r="A125" s="221" t="s">
        <v>1843</v>
      </c>
      <c r="B125" s="222">
        <v>5806</v>
      </c>
      <c r="C125" s="221" t="s">
        <v>538</v>
      </c>
      <c r="D125" s="221">
        <v>0</v>
      </c>
    </row>
    <row r="126" spans="1:4" hidden="1" x14ac:dyDescent="0.2">
      <c r="A126" s="221" t="s">
        <v>1842</v>
      </c>
      <c r="B126" s="222">
        <v>5794</v>
      </c>
      <c r="C126" s="221" t="s">
        <v>1841</v>
      </c>
      <c r="D126" s="221">
        <v>0</v>
      </c>
    </row>
    <row r="127" spans="1:4" hidden="1" x14ac:dyDescent="0.2">
      <c r="A127" s="221" t="s">
        <v>1840</v>
      </c>
      <c r="B127" s="222">
        <v>5792</v>
      </c>
      <c r="C127" s="221" t="s">
        <v>1839</v>
      </c>
      <c r="D127" s="221">
        <v>0</v>
      </c>
    </row>
    <row r="128" spans="1:4" x14ac:dyDescent="0.2">
      <c r="A128" s="221" t="s">
        <v>1826</v>
      </c>
      <c r="B128" s="222">
        <v>5407</v>
      </c>
      <c r="C128" s="221">
        <v>299.99</v>
      </c>
      <c r="D128" s="221">
        <v>18.023934130000001</v>
      </c>
    </row>
    <row r="129" spans="1:4" hidden="1" x14ac:dyDescent="0.2">
      <c r="A129" s="221" t="s">
        <v>1837</v>
      </c>
      <c r="B129" s="222">
        <v>5745</v>
      </c>
      <c r="C129" s="221" t="s">
        <v>538</v>
      </c>
      <c r="D129" s="221">
        <v>0</v>
      </c>
    </row>
    <row r="130" spans="1:4" x14ac:dyDescent="0.2">
      <c r="A130" s="221" t="s">
        <v>1977</v>
      </c>
      <c r="B130" s="222">
        <v>15062</v>
      </c>
      <c r="C130" s="221">
        <v>843.44</v>
      </c>
      <c r="D130" s="221">
        <v>17.857820350000001</v>
      </c>
    </row>
    <row r="131" spans="1:4" hidden="1" x14ac:dyDescent="0.2">
      <c r="A131" s="221" t="s">
        <v>1835</v>
      </c>
      <c r="B131" s="222">
        <v>5679</v>
      </c>
      <c r="C131" s="221" t="s">
        <v>538</v>
      </c>
      <c r="D131" s="221">
        <v>0</v>
      </c>
    </row>
    <row r="132" spans="1:4" hidden="1" x14ac:dyDescent="0.2">
      <c r="A132" s="221" t="s">
        <v>1834</v>
      </c>
      <c r="B132" s="222">
        <v>5653</v>
      </c>
      <c r="C132" s="221" t="s">
        <v>538</v>
      </c>
      <c r="D132" s="221">
        <v>0</v>
      </c>
    </row>
    <row r="133" spans="1:4" hidden="1" x14ac:dyDescent="0.2">
      <c r="A133" s="221" t="s">
        <v>1833</v>
      </c>
      <c r="B133" s="222">
        <v>5631</v>
      </c>
      <c r="C133" s="221" t="s">
        <v>538</v>
      </c>
      <c r="D133" s="221">
        <v>0</v>
      </c>
    </row>
    <row r="134" spans="1:4" hidden="1" x14ac:dyDescent="0.2">
      <c r="A134" s="221" t="s">
        <v>1832</v>
      </c>
      <c r="B134" s="222">
        <v>5613</v>
      </c>
      <c r="C134" s="221" t="s">
        <v>538</v>
      </c>
      <c r="D134" s="221">
        <v>0</v>
      </c>
    </row>
    <row r="135" spans="1:4" hidden="1" x14ac:dyDescent="0.2">
      <c r="A135" s="221" t="s">
        <v>1831</v>
      </c>
      <c r="B135" s="222">
        <v>5595</v>
      </c>
      <c r="C135" s="221" t="s">
        <v>637</v>
      </c>
      <c r="D135" s="221">
        <v>0</v>
      </c>
    </row>
    <row r="136" spans="1:4" hidden="1" x14ac:dyDescent="0.2">
      <c r="A136" s="221" t="s">
        <v>1830</v>
      </c>
      <c r="B136" s="222">
        <v>5593</v>
      </c>
      <c r="C136" s="221" t="s">
        <v>538</v>
      </c>
      <c r="D136" s="221">
        <v>0</v>
      </c>
    </row>
    <row r="137" spans="1:4" hidden="1" x14ac:dyDescent="0.2">
      <c r="A137" s="221" t="s">
        <v>1829</v>
      </c>
      <c r="B137" s="222">
        <v>5567</v>
      </c>
      <c r="C137" s="221" t="s">
        <v>538</v>
      </c>
      <c r="D137" s="221">
        <v>0</v>
      </c>
    </row>
    <row r="138" spans="1:4" hidden="1" x14ac:dyDescent="0.2">
      <c r="A138" s="221" t="s">
        <v>1828</v>
      </c>
      <c r="B138" s="222">
        <v>5559</v>
      </c>
      <c r="C138" s="221" t="s">
        <v>538</v>
      </c>
      <c r="D138" s="221">
        <v>0</v>
      </c>
    </row>
    <row r="139" spans="1:4" hidden="1" x14ac:dyDescent="0.2">
      <c r="A139" s="221" t="s">
        <v>1824</v>
      </c>
      <c r="B139" s="222">
        <v>5556</v>
      </c>
      <c r="C139" s="221" t="s">
        <v>1823</v>
      </c>
      <c r="D139" s="221">
        <v>0</v>
      </c>
    </row>
    <row r="140" spans="1:4" hidden="1" x14ac:dyDescent="0.2">
      <c r="A140" s="221" t="s">
        <v>1827</v>
      </c>
      <c r="B140" s="222">
        <v>5506</v>
      </c>
      <c r="C140" s="221" t="s">
        <v>538</v>
      </c>
      <c r="D140" s="221">
        <v>0</v>
      </c>
    </row>
    <row r="141" spans="1:4" x14ac:dyDescent="0.2">
      <c r="A141" s="221" t="s">
        <v>1911</v>
      </c>
      <c r="B141" s="222">
        <v>8005</v>
      </c>
      <c r="C141" s="221">
        <v>449.01</v>
      </c>
      <c r="D141" s="221">
        <v>17.828110729999999</v>
      </c>
    </row>
    <row r="142" spans="1:4" hidden="1" x14ac:dyDescent="0.2">
      <c r="A142" s="221" t="s">
        <v>1825</v>
      </c>
      <c r="B142" s="222">
        <v>5396</v>
      </c>
      <c r="C142" s="221" t="s">
        <v>538</v>
      </c>
      <c r="D142" s="221">
        <v>0</v>
      </c>
    </row>
    <row r="143" spans="1:4" hidden="1" x14ac:dyDescent="0.2">
      <c r="A143" s="221" t="s">
        <v>1824</v>
      </c>
      <c r="B143" s="222">
        <v>5387</v>
      </c>
      <c r="C143" s="221" t="s">
        <v>1823</v>
      </c>
      <c r="D143" s="221">
        <v>0</v>
      </c>
    </row>
    <row r="144" spans="1:4" hidden="1" x14ac:dyDescent="0.2">
      <c r="A144" s="221" t="s">
        <v>1822</v>
      </c>
      <c r="B144" s="222">
        <v>5338</v>
      </c>
      <c r="C144" s="221" t="s">
        <v>538</v>
      </c>
      <c r="D144" s="221">
        <v>0</v>
      </c>
    </row>
    <row r="145" spans="1:4" hidden="1" x14ac:dyDescent="0.2">
      <c r="A145" s="221" t="s">
        <v>1771</v>
      </c>
      <c r="B145" s="222">
        <v>5333</v>
      </c>
      <c r="C145" s="221" t="s">
        <v>538</v>
      </c>
      <c r="D145" s="221">
        <v>0</v>
      </c>
    </row>
    <row r="146" spans="1:4" x14ac:dyDescent="0.2">
      <c r="A146" s="221" t="s">
        <v>1996</v>
      </c>
      <c r="B146" s="222">
        <v>21739</v>
      </c>
      <c r="C146" s="223">
        <v>1239.99</v>
      </c>
      <c r="D146" s="221">
        <v>17.531593000000001</v>
      </c>
    </row>
    <row r="147" spans="1:4" x14ac:dyDescent="0.2">
      <c r="A147" s="221" t="s">
        <v>1998</v>
      </c>
      <c r="B147" s="222">
        <v>28468</v>
      </c>
      <c r="C147" s="223">
        <v>1799.99</v>
      </c>
      <c r="D147" s="221">
        <v>15.815643420000001</v>
      </c>
    </row>
    <row r="148" spans="1:4" hidden="1" x14ac:dyDescent="0.2">
      <c r="A148" s="221" t="s">
        <v>1753</v>
      </c>
      <c r="B148" s="222">
        <v>5310</v>
      </c>
      <c r="C148" s="221" t="s">
        <v>538</v>
      </c>
      <c r="D148" s="221">
        <v>0</v>
      </c>
    </row>
    <row r="149" spans="1:4" hidden="1" x14ac:dyDescent="0.2">
      <c r="A149" s="221" t="s">
        <v>1819</v>
      </c>
      <c r="B149" s="222">
        <v>5290</v>
      </c>
      <c r="C149" s="221" t="s">
        <v>538</v>
      </c>
      <c r="D149" s="221">
        <v>0</v>
      </c>
    </row>
    <row r="150" spans="1:4" hidden="1" x14ac:dyDescent="0.2">
      <c r="A150" s="221" t="s">
        <v>1818</v>
      </c>
      <c r="B150" s="222">
        <v>5283</v>
      </c>
      <c r="C150" s="221" t="s">
        <v>538</v>
      </c>
      <c r="D150" s="221">
        <v>0</v>
      </c>
    </row>
    <row r="151" spans="1:4" hidden="1" x14ac:dyDescent="0.2">
      <c r="A151" s="221" t="s">
        <v>1733</v>
      </c>
      <c r="B151" s="222">
        <v>5266</v>
      </c>
      <c r="C151" s="221" t="s">
        <v>538</v>
      </c>
      <c r="D151" s="221">
        <v>0</v>
      </c>
    </row>
    <row r="152" spans="1:4" hidden="1" x14ac:dyDescent="0.2">
      <c r="A152" s="221" t="s">
        <v>1817</v>
      </c>
      <c r="B152" s="222">
        <v>5242</v>
      </c>
      <c r="C152" s="221" t="s">
        <v>538</v>
      </c>
      <c r="D152" s="221">
        <v>0</v>
      </c>
    </row>
    <row r="153" spans="1:4" hidden="1" x14ac:dyDescent="0.2">
      <c r="A153" s="221" t="s">
        <v>1816</v>
      </c>
      <c r="B153" s="222">
        <v>5239</v>
      </c>
      <c r="C153" s="221" t="s">
        <v>1815</v>
      </c>
      <c r="D153" s="221">
        <v>0</v>
      </c>
    </row>
    <row r="154" spans="1:4" hidden="1" x14ac:dyDescent="0.2">
      <c r="A154" s="221" t="s">
        <v>1755</v>
      </c>
      <c r="B154" s="222">
        <v>5237</v>
      </c>
      <c r="C154" s="221" t="s">
        <v>538</v>
      </c>
      <c r="D154" s="221">
        <v>0</v>
      </c>
    </row>
    <row r="155" spans="1:4" hidden="1" x14ac:dyDescent="0.2">
      <c r="A155" s="221" t="s">
        <v>1689</v>
      </c>
      <c r="B155" s="222">
        <v>5222</v>
      </c>
      <c r="C155" s="221" t="s">
        <v>1688</v>
      </c>
      <c r="D155" s="221">
        <v>0</v>
      </c>
    </row>
    <row r="156" spans="1:4" hidden="1" x14ac:dyDescent="0.2">
      <c r="A156" s="221" t="s">
        <v>1737</v>
      </c>
      <c r="B156" s="222">
        <v>5196</v>
      </c>
      <c r="C156" s="221" t="s">
        <v>538</v>
      </c>
      <c r="D156" s="221">
        <v>0</v>
      </c>
    </row>
    <row r="157" spans="1:4" hidden="1" x14ac:dyDescent="0.2">
      <c r="A157" s="221" t="s">
        <v>1814</v>
      </c>
      <c r="B157" s="222">
        <v>5185</v>
      </c>
      <c r="C157" s="221" t="s">
        <v>538</v>
      </c>
      <c r="D157" s="221">
        <v>0</v>
      </c>
    </row>
    <row r="158" spans="1:4" x14ac:dyDescent="0.2">
      <c r="A158" s="221" t="s">
        <v>1949</v>
      </c>
      <c r="B158" s="222">
        <v>10157</v>
      </c>
      <c r="C158" s="221">
        <v>692.99</v>
      </c>
      <c r="D158" s="221">
        <v>14.65677715</v>
      </c>
    </row>
    <row r="159" spans="1:4" hidden="1" x14ac:dyDescent="0.2">
      <c r="A159" s="221" t="s">
        <v>1812</v>
      </c>
      <c r="B159" s="222">
        <v>5171</v>
      </c>
      <c r="C159" s="221" t="s">
        <v>538</v>
      </c>
      <c r="D159" s="221">
        <v>0</v>
      </c>
    </row>
    <row r="160" spans="1:4" hidden="1" x14ac:dyDescent="0.2">
      <c r="A160" s="221" t="s">
        <v>1811</v>
      </c>
      <c r="B160" s="222">
        <v>5155</v>
      </c>
      <c r="C160" s="221" t="s">
        <v>538</v>
      </c>
      <c r="D160" s="221">
        <v>0</v>
      </c>
    </row>
    <row r="161" spans="1:4" hidden="1" x14ac:dyDescent="0.2">
      <c r="A161" s="221" t="s">
        <v>1810</v>
      </c>
      <c r="B161" s="222">
        <v>5134</v>
      </c>
      <c r="C161" s="221" t="s">
        <v>538</v>
      </c>
      <c r="D161" s="221">
        <v>0</v>
      </c>
    </row>
    <row r="162" spans="1:4" hidden="1" x14ac:dyDescent="0.2">
      <c r="A162" s="221" t="s">
        <v>1775</v>
      </c>
      <c r="B162" s="222">
        <v>5083</v>
      </c>
      <c r="C162" s="221" t="s">
        <v>538</v>
      </c>
      <c r="D162" s="221">
        <v>0</v>
      </c>
    </row>
    <row r="163" spans="1:4" hidden="1" x14ac:dyDescent="0.2">
      <c r="A163" s="221" t="s">
        <v>1809</v>
      </c>
      <c r="B163" s="222">
        <v>5073</v>
      </c>
      <c r="C163" s="221" t="s">
        <v>538</v>
      </c>
      <c r="D163" s="221">
        <v>0</v>
      </c>
    </row>
    <row r="164" spans="1:4" hidden="1" x14ac:dyDescent="0.2">
      <c r="A164" s="221" t="s">
        <v>1808</v>
      </c>
      <c r="B164" s="222">
        <v>5064</v>
      </c>
      <c r="C164" s="221" t="s">
        <v>538</v>
      </c>
      <c r="D164" s="221">
        <v>0</v>
      </c>
    </row>
    <row r="165" spans="1:4" x14ac:dyDescent="0.2">
      <c r="A165" s="221" t="s">
        <v>1821</v>
      </c>
      <c r="B165" s="222">
        <v>5332</v>
      </c>
      <c r="C165" s="221">
        <v>424.84</v>
      </c>
      <c r="D165" s="221">
        <v>12.55060729</v>
      </c>
    </row>
    <row r="166" spans="1:4" hidden="1" x14ac:dyDescent="0.2">
      <c r="A166" s="221" t="s">
        <v>1806</v>
      </c>
      <c r="B166" s="222">
        <v>5012</v>
      </c>
      <c r="C166" s="221" t="s">
        <v>1805</v>
      </c>
      <c r="D166" s="221">
        <v>0</v>
      </c>
    </row>
    <row r="167" spans="1:4" hidden="1" x14ac:dyDescent="0.2">
      <c r="A167" s="221" t="s">
        <v>1804</v>
      </c>
      <c r="B167" s="222">
        <v>4920</v>
      </c>
      <c r="C167" s="221" t="s">
        <v>538</v>
      </c>
      <c r="D167" s="221">
        <v>0</v>
      </c>
    </row>
    <row r="168" spans="1:4" hidden="1" x14ac:dyDescent="0.2">
      <c r="A168" s="221" t="s">
        <v>1803</v>
      </c>
      <c r="B168" s="222">
        <v>4816</v>
      </c>
      <c r="C168" s="221" t="s">
        <v>538</v>
      </c>
      <c r="D168" s="221">
        <v>0</v>
      </c>
    </row>
    <row r="169" spans="1:4" hidden="1" x14ac:dyDescent="0.2">
      <c r="A169" s="221" t="s">
        <v>1802</v>
      </c>
      <c r="B169" s="222">
        <v>4804</v>
      </c>
      <c r="C169" s="221" t="s">
        <v>1801</v>
      </c>
      <c r="D169" s="221">
        <v>0</v>
      </c>
    </row>
    <row r="170" spans="1:4" hidden="1" x14ac:dyDescent="0.2">
      <c r="A170" s="221" t="s">
        <v>1800</v>
      </c>
      <c r="B170" s="222">
        <v>4772</v>
      </c>
      <c r="C170" s="221" t="s">
        <v>1799</v>
      </c>
      <c r="D170" s="221">
        <v>0</v>
      </c>
    </row>
    <row r="171" spans="1:4" hidden="1" x14ac:dyDescent="0.2">
      <c r="A171" s="221" t="s">
        <v>1798</v>
      </c>
      <c r="B171" s="222">
        <v>4759</v>
      </c>
      <c r="C171" s="221" t="s">
        <v>1797</v>
      </c>
      <c r="D171" s="221">
        <v>0</v>
      </c>
    </row>
    <row r="172" spans="1:4" x14ac:dyDescent="0.2">
      <c r="A172" s="221" t="s">
        <v>1946</v>
      </c>
      <c r="B172" s="222">
        <v>9868</v>
      </c>
      <c r="C172" s="221">
        <v>787.16</v>
      </c>
      <c r="D172" s="221">
        <v>12.53620611</v>
      </c>
    </row>
    <row r="173" spans="1:4" hidden="1" x14ac:dyDescent="0.2">
      <c r="A173" s="221" t="s">
        <v>1779</v>
      </c>
      <c r="B173" s="222">
        <v>4709</v>
      </c>
      <c r="C173" s="221" t="s">
        <v>538</v>
      </c>
      <c r="D173" s="221">
        <v>0</v>
      </c>
    </row>
    <row r="174" spans="1:4" hidden="1" x14ac:dyDescent="0.2">
      <c r="A174" s="221" t="s">
        <v>1795</v>
      </c>
      <c r="B174" s="222">
        <v>4685</v>
      </c>
      <c r="C174" s="221" t="s">
        <v>538</v>
      </c>
      <c r="D174" s="221">
        <v>0</v>
      </c>
    </row>
    <row r="175" spans="1:4" x14ac:dyDescent="0.2">
      <c r="A175" s="221" t="s">
        <v>1540</v>
      </c>
      <c r="B175" s="222">
        <v>2124</v>
      </c>
      <c r="C175" s="221">
        <v>189.99</v>
      </c>
      <c r="D175" s="221">
        <v>11.179535769999999</v>
      </c>
    </row>
    <row r="176" spans="1:4" hidden="1" x14ac:dyDescent="0.2">
      <c r="A176" s="221" t="s">
        <v>1793</v>
      </c>
      <c r="B176" s="222">
        <v>4674</v>
      </c>
      <c r="C176" s="221" t="s">
        <v>538</v>
      </c>
      <c r="D176" s="221">
        <v>0</v>
      </c>
    </row>
    <row r="177" spans="1:4" hidden="1" x14ac:dyDescent="0.2">
      <c r="A177" s="221" t="s">
        <v>1792</v>
      </c>
      <c r="B177" s="222">
        <v>4610</v>
      </c>
      <c r="C177" s="221" t="s">
        <v>538</v>
      </c>
      <c r="D177" s="221">
        <v>0</v>
      </c>
    </row>
    <row r="178" spans="1:4" hidden="1" x14ac:dyDescent="0.2">
      <c r="A178" s="221" t="s">
        <v>1791</v>
      </c>
      <c r="B178" s="222">
        <v>4610</v>
      </c>
      <c r="C178" s="221" t="s">
        <v>538</v>
      </c>
      <c r="D178" s="221">
        <v>0</v>
      </c>
    </row>
    <row r="179" spans="1:4" hidden="1" x14ac:dyDescent="0.2">
      <c r="A179" s="221" t="s">
        <v>1790</v>
      </c>
      <c r="B179" s="222">
        <v>4589</v>
      </c>
      <c r="C179" s="221" t="s">
        <v>538</v>
      </c>
      <c r="D179" s="221">
        <v>0</v>
      </c>
    </row>
    <row r="180" spans="1:4" hidden="1" x14ac:dyDescent="0.2">
      <c r="A180" s="221" t="s">
        <v>1789</v>
      </c>
      <c r="B180" s="222">
        <v>4588</v>
      </c>
      <c r="C180" s="221" t="s">
        <v>538</v>
      </c>
      <c r="D180" s="221">
        <v>0</v>
      </c>
    </row>
    <row r="181" spans="1:4" hidden="1" x14ac:dyDescent="0.2">
      <c r="A181" s="221" t="s">
        <v>1788</v>
      </c>
      <c r="B181" s="222">
        <v>4587</v>
      </c>
      <c r="C181" s="221" t="s">
        <v>538</v>
      </c>
      <c r="D181" s="221">
        <v>0</v>
      </c>
    </row>
    <row r="182" spans="1:4" hidden="1" x14ac:dyDescent="0.2">
      <c r="A182" s="221" t="s">
        <v>1787</v>
      </c>
      <c r="B182" s="222">
        <v>4578</v>
      </c>
      <c r="C182" s="221" t="s">
        <v>538</v>
      </c>
      <c r="D182" s="221">
        <v>0</v>
      </c>
    </row>
    <row r="183" spans="1:4" hidden="1" x14ac:dyDescent="0.2">
      <c r="A183" s="221" t="s">
        <v>1786</v>
      </c>
      <c r="B183" s="222">
        <v>4538</v>
      </c>
      <c r="C183" s="221" t="s">
        <v>538</v>
      </c>
      <c r="D183" s="221">
        <v>0</v>
      </c>
    </row>
    <row r="184" spans="1:4" x14ac:dyDescent="0.2">
      <c r="A184" s="221" t="s">
        <v>1985</v>
      </c>
      <c r="B184" s="222">
        <v>16056</v>
      </c>
      <c r="C184" s="223">
        <v>1466.97</v>
      </c>
      <c r="D184" s="221">
        <v>10.9450091</v>
      </c>
    </row>
    <row r="185" spans="1:4" hidden="1" x14ac:dyDescent="0.2">
      <c r="A185" s="221" t="s">
        <v>1784</v>
      </c>
      <c r="B185" s="222">
        <v>4495</v>
      </c>
      <c r="C185" s="221" t="s">
        <v>538</v>
      </c>
      <c r="D185" s="221">
        <v>0</v>
      </c>
    </row>
    <row r="186" spans="1:4" hidden="1" x14ac:dyDescent="0.2">
      <c r="A186" s="221" t="s">
        <v>1783</v>
      </c>
      <c r="B186" s="222">
        <v>4477</v>
      </c>
      <c r="C186" s="221" t="s">
        <v>538</v>
      </c>
      <c r="D186" s="221">
        <v>0</v>
      </c>
    </row>
    <row r="187" spans="1:4" hidden="1" x14ac:dyDescent="0.2">
      <c r="A187" s="221" t="s">
        <v>1751</v>
      </c>
      <c r="B187" s="222">
        <v>4476</v>
      </c>
      <c r="C187" s="221" t="s">
        <v>1750</v>
      </c>
      <c r="D187" s="221">
        <v>0</v>
      </c>
    </row>
    <row r="188" spans="1:4" hidden="1" x14ac:dyDescent="0.2">
      <c r="A188" s="221" t="s">
        <v>1782</v>
      </c>
      <c r="B188" s="222">
        <v>4476</v>
      </c>
      <c r="C188" s="221" t="s">
        <v>538</v>
      </c>
      <c r="D188" s="221">
        <v>0</v>
      </c>
    </row>
    <row r="189" spans="1:4" hidden="1" x14ac:dyDescent="0.2">
      <c r="A189" s="221" t="s">
        <v>1781</v>
      </c>
      <c r="B189" s="222">
        <v>4404</v>
      </c>
      <c r="C189" s="221" t="s">
        <v>1780</v>
      </c>
      <c r="D189" s="221">
        <v>0</v>
      </c>
    </row>
    <row r="190" spans="1:4" hidden="1" x14ac:dyDescent="0.2">
      <c r="A190" s="221" t="s">
        <v>1779</v>
      </c>
      <c r="B190" s="222">
        <v>4378</v>
      </c>
      <c r="C190" s="221" t="s">
        <v>538</v>
      </c>
      <c r="D190" s="221">
        <v>0</v>
      </c>
    </row>
    <row r="191" spans="1:4" hidden="1" x14ac:dyDescent="0.2">
      <c r="A191" s="221" t="s">
        <v>1684</v>
      </c>
      <c r="B191" s="222">
        <v>4369</v>
      </c>
      <c r="C191" s="221" t="s">
        <v>538</v>
      </c>
      <c r="D191" s="221">
        <v>0</v>
      </c>
    </row>
    <row r="192" spans="1:4" hidden="1" x14ac:dyDescent="0.2">
      <c r="A192" s="221" t="s">
        <v>1778</v>
      </c>
      <c r="B192" s="222">
        <v>4363</v>
      </c>
      <c r="C192" s="221" t="s">
        <v>538</v>
      </c>
      <c r="D192" s="221">
        <v>0</v>
      </c>
    </row>
    <row r="193" spans="1:4" hidden="1" x14ac:dyDescent="0.2">
      <c r="A193" s="221" t="s">
        <v>1777</v>
      </c>
      <c r="B193" s="222">
        <v>4355</v>
      </c>
      <c r="C193" s="221" t="s">
        <v>1776</v>
      </c>
      <c r="D193" s="221">
        <v>0</v>
      </c>
    </row>
    <row r="194" spans="1:4" hidden="1" x14ac:dyDescent="0.2">
      <c r="A194" s="221" t="s">
        <v>1775</v>
      </c>
      <c r="B194" s="222">
        <v>4347</v>
      </c>
      <c r="C194" s="221" t="s">
        <v>538</v>
      </c>
      <c r="D194" s="221">
        <v>0</v>
      </c>
    </row>
    <row r="195" spans="1:4" hidden="1" x14ac:dyDescent="0.2">
      <c r="A195" s="221" t="s">
        <v>1774</v>
      </c>
      <c r="B195" s="222">
        <v>4302</v>
      </c>
      <c r="C195" s="221" t="s">
        <v>538</v>
      </c>
      <c r="D195" s="221">
        <v>0</v>
      </c>
    </row>
    <row r="196" spans="1:4" hidden="1" x14ac:dyDescent="0.2">
      <c r="A196" s="221" t="s">
        <v>1773</v>
      </c>
      <c r="B196" s="222">
        <v>4300</v>
      </c>
      <c r="C196" s="221" t="s">
        <v>1713</v>
      </c>
      <c r="D196" s="221">
        <v>0</v>
      </c>
    </row>
    <row r="197" spans="1:4" hidden="1" x14ac:dyDescent="0.2">
      <c r="A197" s="221" t="s">
        <v>1772</v>
      </c>
      <c r="B197" s="222">
        <v>4246</v>
      </c>
      <c r="C197" s="221" t="s">
        <v>538</v>
      </c>
      <c r="D197" s="221">
        <v>0</v>
      </c>
    </row>
    <row r="198" spans="1:4" hidden="1" x14ac:dyDescent="0.2">
      <c r="A198" s="221" t="s">
        <v>1771</v>
      </c>
      <c r="B198" s="222">
        <v>4221</v>
      </c>
      <c r="C198" s="221" t="s">
        <v>538</v>
      </c>
      <c r="D198" s="221">
        <v>0</v>
      </c>
    </row>
    <row r="199" spans="1:4" hidden="1" x14ac:dyDescent="0.2">
      <c r="A199" s="221" t="s">
        <v>1770</v>
      </c>
      <c r="B199" s="222">
        <v>4181</v>
      </c>
      <c r="C199" s="221" t="s">
        <v>1769</v>
      </c>
      <c r="D199" s="221">
        <v>0</v>
      </c>
    </row>
    <row r="200" spans="1:4" hidden="1" x14ac:dyDescent="0.2">
      <c r="A200" s="221" t="s">
        <v>1768</v>
      </c>
      <c r="B200" s="222">
        <v>4162</v>
      </c>
      <c r="C200" s="221" t="s">
        <v>538</v>
      </c>
      <c r="D200" s="221">
        <v>0</v>
      </c>
    </row>
    <row r="201" spans="1:4" hidden="1" x14ac:dyDescent="0.2">
      <c r="A201" s="221" t="s">
        <v>1767</v>
      </c>
      <c r="B201" s="222">
        <v>4161</v>
      </c>
      <c r="C201" s="221" t="s">
        <v>1766</v>
      </c>
      <c r="D201" s="221">
        <v>0</v>
      </c>
    </row>
    <row r="202" spans="1:4" hidden="1" x14ac:dyDescent="0.2">
      <c r="A202" s="221" t="s">
        <v>1765</v>
      </c>
      <c r="B202" s="222">
        <v>4147</v>
      </c>
      <c r="C202" s="221" t="s">
        <v>538</v>
      </c>
      <c r="D202" s="221">
        <v>0</v>
      </c>
    </row>
    <row r="203" spans="1:4" hidden="1" x14ac:dyDescent="0.2">
      <c r="A203" s="221" t="s">
        <v>1727</v>
      </c>
      <c r="B203" s="222">
        <v>4127</v>
      </c>
      <c r="C203" s="221" t="s">
        <v>1726</v>
      </c>
      <c r="D203" s="221">
        <v>0</v>
      </c>
    </row>
    <row r="204" spans="1:4" hidden="1" x14ac:dyDescent="0.2">
      <c r="A204" s="221" t="s">
        <v>1764</v>
      </c>
      <c r="B204" s="222">
        <v>4121</v>
      </c>
      <c r="C204" s="221" t="s">
        <v>538</v>
      </c>
      <c r="D204" s="221">
        <v>0</v>
      </c>
    </row>
    <row r="205" spans="1:4" hidden="1" x14ac:dyDescent="0.2">
      <c r="A205" s="221" t="s">
        <v>1640</v>
      </c>
      <c r="B205" s="222">
        <v>4115</v>
      </c>
      <c r="C205" s="221" t="s">
        <v>538</v>
      </c>
      <c r="D205" s="221">
        <v>0</v>
      </c>
    </row>
    <row r="206" spans="1:4" hidden="1" x14ac:dyDescent="0.2">
      <c r="A206" s="221" t="s">
        <v>1763</v>
      </c>
      <c r="B206" s="222">
        <v>4113</v>
      </c>
      <c r="C206" s="221" t="s">
        <v>1381</v>
      </c>
      <c r="D206" s="221">
        <v>0</v>
      </c>
    </row>
    <row r="207" spans="1:4" hidden="1" x14ac:dyDescent="0.2">
      <c r="A207" s="221" t="s">
        <v>1762</v>
      </c>
      <c r="B207" s="222">
        <v>4106</v>
      </c>
      <c r="C207" s="221" t="s">
        <v>701</v>
      </c>
      <c r="D207" s="221">
        <v>0</v>
      </c>
    </row>
    <row r="208" spans="1:4" hidden="1" x14ac:dyDescent="0.2">
      <c r="A208" s="221" t="s">
        <v>1761</v>
      </c>
      <c r="B208" s="222">
        <v>4092</v>
      </c>
      <c r="C208" s="221" t="s">
        <v>1760</v>
      </c>
      <c r="D208" s="221">
        <v>0</v>
      </c>
    </row>
    <row r="209" spans="1:4" hidden="1" x14ac:dyDescent="0.2">
      <c r="A209" s="221" t="s">
        <v>1759</v>
      </c>
      <c r="B209" s="222">
        <v>4056</v>
      </c>
      <c r="C209" s="221" t="s">
        <v>538</v>
      </c>
      <c r="D209" s="221">
        <v>0</v>
      </c>
    </row>
    <row r="210" spans="1:4" hidden="1" x14ac:dyDescent="0.2">
      <c r="A210" s="221" t="s">
        <v>1758</v>
      </c>
      <c r="B210" s="222">
        <v>4055</v>
      </c>
      <c r="C210" s="221" t="s">
        <v>1757</v>
      </c>
      <c r="D210" s="221">
        <v>0</v>
      </c>
    </row>
    <row r="211" spans="1:4" hidden="1" x14ac:dyDescent="0.2">
      <c r="A211" s="221" t="s">
        <v>1756</v>
      </c>
      <c r="B211" s="222">
        <v>4052</v>
      </c>
      <c r="C211" s="221" t="s">
        <v>538</v>
      </c>
      <c r="D211" s="221">
        <v>0</v>
      </c>
    </row>
    <row r="212" spans="1:4" hidden="1" x14ac:dyDescent="0.2">
      <c r="A212" s="221" t="s">
        <v>1755</v>
      </c>
      <c r="B212" s="222">
        <v>4050</v>
      </c>
      <c r="C212" s="221" t="s">
        <v>538</v>
      </c>
      <c r="D212" s="221">
        <v>0</v>
      </c>
    </row>
    <row r="213" spans="1:4" hidden="1" x14ac:dyDescent="0.2">
      <c r="A213" s="221" t="s">
        <v>1754</v>
      </c>
      <c r="B213" s="222">
        <v>4039</v>
      </c>
      <c r="C213" s="221" t="s">
        <v>1490</v>
      </c>
      <c r="D213" s="221">
        <v>0</v>
      </c>
    </row>
    <row r="214" spans="1:4" hidden="1" x14ac:dyDescent="0.2">
      <c r="A214" s="221" t="s">
        <v>1753</v>
      </c>
      <c r="B214" s="222">
        <v>3989</v>
      </c>
      <c r="C214" s="221" t="s">
        <v>538</v>
      </c>
      <c r="D214" s="221">
        <v>0</v>
      </c>
    </row>
    <row r="215" spans="1:4" hidden="1" x14ac:dyDescent="0.2">
      <c r="A215" s="221" t="s">
        <v>1721</v>
      </c>
      <c r="B215" s="222">
        <v>3986</v>
      </c>
      <c r="C215" s="221" t="s">
        <v>538</v>
      </c>
      <c r="D215" s="221">
        <v>0</v>
      </c>
    </row>
    <row r="216" spans="1:4" hidden="1" x14ac:dyDescent="0.2">
      <c r="A216" s="221" t="s">
        <v>1752</v>
      </c>
      <c r="B216" s="222">
        <v>3979</v>
      </c>
      <c r="C216" s="221" t="s">
        <v>538</v>
      </c>
      <c r="D216" s="221">
        <v>0</v>
      </c>
    </row>
    <row r="217" spans="1:4" hidden="1" x14ac:dyDescent="0.2">
      <c r="A217" s="221" t="s">
        <v>1751</v>
      </c>
      <c r="B217" s="222">
        <v>3978</v>
      </c>
      <c r="C217" s="221" t="s">
        <v>1750</v>
      </c>
      <c r="D217" s="221">
        <v>0</v>
      </c>
    </row>
    <row r="218" spans="1:4" hidden="1" x14ac:dyDescent="0.2">
      <c r="A218" s="221" t="s">
        <v>1749</v>
      </c>
      <c r="B218" s="222">
        <v>3962</v>
      </c>
      <c r="C218" s="221" t="s">
        <v>538</v>
      </c>
      <c r="D218" s="221">
        <v>0</v>
      </c>
    </row>
    <row r="219" spans="1:4" hidden="1" x14ac:dyDescent="0.2">
      <c r="A219" s="221" t="s">
        <v>1748</v>
      </c>
      <c r="B219" s="222">
        <v>3961</v>
      </c>
      <c r="C219" s="221" t="s">
        <v>538</v>
      </c>
      <c r="D219" s="221">
        <v>0</v>
      </c>
    </row>
    <row r="220" spans="1:4" hidden="1" x14ac:dyDescent="0.2">
      <c r="A220" s="221" t="s">
        <v>1653</v>
      </c>
      <c r="B220" s="222">
        <v>3912</v>
      </c>
      <c r="C220" s="221" t="s">
        <v>538</v>
      </c>
      <c r="D220" s="221">
        <v>0</v>
      </c>
    </row>
    <row r="221" spans="1:4" hidden="1" x14ac:dyDescent="0.2">
      <c r="A221" s="221" t="s">
        <v>1747</v>
      </c>
      <c r="B221" s="222">
        <v>3910</v>
      </c>
      <c r="C221" s="221" t="s">
        <v>538</v>
      </c>
      <c r="D221" s="221">
        <v>0</v>
      </c>
    </row>
    <row r="222" spans="1:4" hidden="1" x14ac:dyDescent="0.2">
      <c r="A222" s="221" t="s">
        <v>1746</v>
      </c>
      <c r="B222" s="222">
        <v>3867</v>
      </c>
      <c r="C222" s="221" t="s">
        <v>538</v>
      </c>
      <c r="D222" s="221">
        <v>0</v>
      </c>
    </row>
    <row r="223" spans="1:4" hidden="1" x14ac:dyDescent="0.2">
      <c r="A223" s="221" t="s">
        <v>1680</v>
      </c>
      <c r="B223" s="222">
        <v>3852</v>
      </c>
      <c r="C223" s="221" t="s">
        <v>1679</v>
      </c>
      <c r="D223" s="221">
        <v>0</v>
      </c>
    </row>
    <row r="224" spans="1:4" hidden="1" x14ac:dyDescent="0.2">
      <c r="A224" s="221" t="s">
        <v>1745</v>
      </c>
      <c r="B224" s="222">
        <v>3848</v>
      </c>
      <c r="C224" s="221" t="s">
        <v>538</v>
      </c>
      <c r="D224" s="221">
        <v>0</v>
      </c>
    </row>
    <row r="225" spans="1:4" hidden="1" x14ac:dyDescent="0.2">
      <c r="A225" s="221" t="s">
        <v>1744</v>
      </c>
      <c r="B225" s="222">
        <v>3815</v>
      </c>
      <c r="C225" s="221" t="s">
        <v>1374</v>
      </c>
      <c r="D225" s="221">
        <v>0</v>
      </c>
    </row>
    <row r="226" spans="1:4" hidden="1" x14ac:dyDescent="0.2">
      <c r="A226" s="221" t="s">
        <v>1743</v>
      </c>
      <c r="B226" s="222">
        <v>3812</v>
      </c>
      <c r="C226" s="221" t="s">
        <v>1381</v>
      </c>
      <c r="D226" s="221">
        <v>0</v>
      </c>
    </row>
    <row r="227" spans="1:4" hidden="1" x14ac:dyDescent="0.2">
      <c r="A227" s="221" t="s">
        <v>1742</v>
      </c>
      <c r="B227" s="222">
        <v>3805</v>
      </c>
      <c r="C227" s="221" t="s">
        <v>538</v>
      </c>
      <c r="D227" s="221">
        <v>0</v>
      </c>
    </row>
    <row r="228" spans="1:4" hidden="1" x14ac:dyDescent="0.2">
      <c r="A228" s="221" t="s">
        <v>1741</v>
      </c>
      <c r="B228" s="222">
        <v>3800</v>
      </c>
      <c r="C228" s="221" t="s">
        <v>538</v>
      </c>
      <c r="D228" s="221">
        <v>0</v>
      </c>
    </row>
    <row r="229" spans="1:4" hidden="1" x14ac:dyDescent="0.2">
      <c r="A229" s="221" t="s">
        <v>1740</v>
      </c>
      <c r="B229" s="222">
        <v>3800</v>
      </c>
      <c r="C229" s="221" t="s">
        <v>1739</v>
      </c>
      <c r="D229" s="221">
        <v>0</v>
      </c>
    </row>
    <row r="230" spans="1:4" hidden="1" x14ac:dyDescent="0.2">
      <c r="A230" s="221" t="s">
        <v>1738</v>
      </c>
      <c r="B230" s="222">
        <v>3759</v>
      </c>
      <c r="C230" s="221" t="s">
        <v>538</v>
      </c>
      <c r="D230" s="221">
        <v>0</v>
      </c>
    </row>
    <row r="231" spans="1:4" hidden="1" x14ac:dyDescent="0.2">
      <c r="A231" s="221" t="s">
        <v>1655</v>
      </c>
      <c r="B231" s="222">
        <v>3736</v>
      </c>
      <c r="C231" s="221" t="s">
        <v>1654</v>
      </c>
      <c r="D231" s="221">
        <v>0</v>
      </c>
    </row>
    <row r="232" spans="1:4" hidden="1" x14ac:dyDescent="0.2">
      <c r="A232" s="221" t="s">
        <v>1737</v>
      </c>
      <c r="B232" s="222">
        <v>3700</v>
      </c>
      <c r="C232" s="221" t="s">
        <v>538</v>
      </c>
      <c r="D232" s="221">
        <v>0</v>
      </c>
    </row>
    <row r="233" spans="1:4" hidden="1" x14ac:dyDescent="0.2">
      <c r="A233" s="221" t="s">
        <v>1658</v>
      </c>
      <c r="B233" s="222">
        <v>3673</v>
      </c>
      <c r="C233" s="221" t="s">
        <v>1657</v>
      </c>
      <c r="D233" s="221">
        <v>0</v>
      </c>
    </row>
    <row r="234" spans="1:4" hidden="1" x14ac:dyDescent="0.2">
      <c r="A234" s="221" t="s">
        <v>1736</v>
      </c>
      <c r="B234" s="222">
        <v>3667</v>
      </c>
      <c r="C234" s="221" t="s">
        <v>1516</v>
      </c>
      <c r="D234" s="221">
        <v>0</v>
      </c>
    </row>
    <row r="235" spans="1:4" hidden="1" x14ac:dyDescent="0.2">
      <c r="A235" s="221" t="s">
        <v>1735</v>
      </c>
      <c r="B235" s="222">
        <v>3667</v>
      </c>
      <c r="C235" s="221" t="s">
        <v>538</v>
      </c>
      <c r="D235" s="221">
        <v>0</v>
      </c>
    </row>
    <row r="236" spans="1:4" hidden="1" x14ac:dyDescent="0.2">
      <c r="A236" s="221" t="s">
        <v>1734</v>
      </c>
      <c r="B236" s="222">
        <v>3657</v>
      </c>
      <c r="C236" s="221" t="s">
        <v>1201</v>
      </c>
      <c r="D236" s="221">
        <v>0</v>
      </c>
    </row>
    <row r="237" spans="1:4" hidden="1" x14ac:dyDescent="0.2">
      <c r="A237" s="221" t="s">
        <v>1733</v>
      </c>
      <c r="B237" s="222">
        <v>3655</v>
      </c>
      <c r="C237" s="221" t="s">
        <v>538</v>
      </c>
      <c r="D237" s="221">
        <v>0</v>
      </c>
    </row>
    <row r="238" spans="1:4" hidden="1" x14ac:dyDescent="0.2">
      <c r="A238" s="221" t="s">
        <v>1732</v>
      </c>
      <c r="B238" s="222">
        <v>3624</v>
      </c>
      <c r="C238" s="221" t="s">
        <v>538</v>
      </c>
      <c r="D238" s="221">
        <v>0</v>
      </c>
    </row>
    <row r="239" spans="1:4" hidden="1" x14ac:dyDescent="0.2">
      <c r="A239" s="221" t="s">
        <v>1731</v>
      </c>
      <c r="B239" s="222">
        <v>3592</v>
      </c>
      <c r="C239" s="221" t="s">
        <v>701</v>
      </c>
      <c r="D239" s="221">
        <v>0</v>
      </c>
    </row>
    <row r="240" spans="1:4" hidden="1" x14ac:dyDescent="0.2">
      <c r="A240" s="221" t="s">
        <v>1723</v>
      </c>
      <c r="B240" s="222">
        <v>3577</v>
      </c>
      <c r="C240" s="221" t="s">
        <v>1722</v>
      </c>
      <c r="D240" s="221">
        <v>0</v>
      </c>
    </row>
    <row r="241" spans="1:4" hidden="1" x14ac:dyDescent="0.2">
      <c r="A241" s="221" t="s">
        <v>1730</v>
      </c>
      <c r="B241" s="222">
        <v>3574</v>
      </c>
      <c r="C241" s="221" t="s">
        <v>538</v>
      </c>
      <c r="D241" s="221">
        <v>0</v>
      </c>
    </row>
    <row r="242" spans="1:4" hidden="1" x14ac:dyDescent="0.2">
      <c r="A242" s="221" t="s">
        <v>1729</v>
      </c>
      <c r="B242" s="222">
        <v>3570</v>
      </c>
      <c r="C242" s="221" t="s">
        <v>538</v>
      </c>
      <c r="D242" s="221">
        <v>0</v>
      </c>
    </row>
    <row r="243" spans="1:4" hidden="1" x14ac:dyDescent="0.2">
      <c r="A243" s="221" t="s">
        <v>1728</v>
      </c>
      <c r="B243" s="222">
        <v>3503</v>
      </c>
      <c r="C243" s="221" t="s">
        <v>538</v>
      </c>
      <c r="D243" s="221">
        <v>0</v>
      </c>
    </row>
    <row r="244" spans="1:4" hidden="1" x14ac:dyDescent="0.2">
      <c r="A244" s="221" t="s">
        <v>1727</v>
      </c>
      <c r="B244" s="222">
        <v>3502</v>
      </c>
      <c r="C244" s="221" t="s">
        <v>1726</v>
      </c>
      <c r="D244" s="221">
        <v>0</v>
      </c>
    </row>
    <row r="245" spans="1:4" hidden="1" x14ac:dyDescent="0.2">
      <c r="A245" s="221" t="s">
        <v>1725</v>
      </c>
      <c r="B245" s="222">
        <v>3450</v>
      </c>
      <c r="C245" s="221" t="s">
        <v>538</v>
      </c>
      <c r="D245" s="221">
        <v>0</v>
      </c>
    </row>
    <row r="246" spans="1:4" hidden="1" x14ac:dyDescent="0.2">
      <c r="A246" s="221" t="s">
        <v>1724</v>
      </c>
      <c r="B246" s="222">
        <v>3430</v>
      </c>
      <c r="C246" s="221" t="s">
        <v>538</v>
      </c>
      <c r="D246" s="221">
        <v>0</v>
      </c>
    </row>
    <row r="247" spans="1:4" hidden="1" x14ac:dyDescent="0.2">
      <c r="A247" s="221" t="s">
        <v>1723</v>
      </c>
      <c r="B247" s="222">
        <v>3428</v>
      </c>
      <c r="C247" s="221" t="s">
        <v>1722</v>
      </c>
      <c r="D247" s="221">
        <v>0</v>
      </c>
    </row>
    <row r="248" spans="1:4" hidden="1" x14ac:dyDescent="0.2">
      <c r="A248" s="221" t="s">
        <v>1720</v>
      </c>
      <c r="B248" s="222">
        <v>3419</v>
      </c>
      <c r="C248" s="221" t="s">
        <v>1719</v>
      </c>
      <c r="D248" s="221">
        <v>0</v>
      </c>
    </row>
    <row r="249" spans="1:4" hidden="1" x14ac:dyDescent="0.2">
      <c r="A249" s="221" t="s">
        <v>1721</v>
      </c>
      <c r="B249" s="222">
        <v>3418</v>
      </c>
      <c r="C249" s="221" t="s">
        <v>538</v>
      </c>
      <c r="D249" s="221">
        <v>0</v>
      </c>
    </row>
    <row r="250" spans="1:4" hidden="1" x14ac:dyDescent="0.2">
      <c r="A250" s="221" t="s">
        <v>1631</v>
      </c>
      <c r="B250" s="222">
        <v>3397</v>
      </c>
      <c r="C250" s="221" t="s">
        <v>1630</v>
      </c>
      <c r="D250" s="221">
        <v>0</v>
      </c>
    </row>
    <row r="251" spans="1:4" hidden="1" x14ac:dyDescent="0.2">
      <c r="A251" s="221" t="s">
        <v>1720</v>
      </c>
      <c r="B251" s="222">
        <v>3381</v>
      </c>
      <c r="C251" s="221" t="s">
        <v>1719</v>
      </c>
      <c r="D251" s="221">
        <v>0</v>
      </c>
    </row>
    <row r="252" spans="1:4" hidden="1" x14ac:dyDescent="0.2">
      <c r="A252" s="221" t="s">
        <v>1541</v>
      </c>
      <c r="B252" s="222">
        <v>3374</v>
      </c>
      <c r="C252" s="221" t="s">
        <v>538</v>
      </c>
      <c r="D252" s="221">
        <v>0</v>
      </c>
    </row>
    <row r="253" spans="1:4" hidden="1" x14ac:dyDescent="0.2">
      <c r="A253" s="221" t="s">
        <v>1718</v>
      </c>
      <c r="B253" s="222">
        <v>3364</v>
      </c>
      <c r="C253" s="221" t="s">
        <v>1717</v>
      </c>
      <c r="D253" s="221">
        <v>0</v>
      </c>
    </row>
    <row r="254" spans="1:4" hidden="1" x14ac:dyDescent="0.2">
      <c r="A254" s="221" t="s">
        <v>1716</v>
      </c>
      <c r="B254" s="222">
        <v>3363</v>
      </c>
      <c r="C254" s="221" t="s">
        <v>538</v>
      </c>
      <c r="D254" s="221">
        <v>0</v>
      </c>
    </row>
    <row r="255" spans="1:4" hidden="1" x14ac:dyDescent="0.2">
      <c r="A255" s="221" t="s">
        <v>1579</v>
      </c>
      <c r="B255" s="222">
        <v>3356</v>
      </c>
      <c r="C255" s="221" t="s">
        <v>538</v>
      </c>
      <c r="D255" s="221">
        <v>0</v>
      </c>
    </row>
    <row r="256" spans="1:4" hidden="1" x14ac:dyDescent="0.2">
      <c r="A256" s="221" t="s">
        <v>1549</v>
      </c>
      <c r="B256" s="222">
        <v>3343</v>
      </c>
      <c r="C256" s="221" t="s">
        <v>538</v>
      </c>
      <c r="D256" s="221">
        <v>0</v>
      </c>
    </row>
    <row r="257" spans="1:4" hidden="1" x14ac:dyDescent="0.2">
      <c r="A257" s="221" t="s">
        <v>1715</v>
      </c>
      <c r="B257" s="222">
        <v>3334</v>
      </c>
      <c r="C257" s="221" t="s">
        <v>538</v>
      </c>
      <c r="D257" s="221">
        <v>0</v>
      </c>
    </row>
    <row r="258" spans="1:4" hidden="1" x14ac:dyDescent="0.2">
      <c r="A258" s="221" t="s">
        <v>1714</v>
      </c>
      <c r="B258" s="222">
        <v>3328</v>
      </c>
      <c r="C258" s="221" t="s">
        <v>1713</v>
      </c>
      <c r="D258" s="221">
        <v>0</v>
      </c>
    </row>
    <row r="259" spans="1:4" hidden="1" x14ac:dyDescent="0.2">
      <c r="A259" s="221" t="s">
        <v>1712</v>
      </c>
      <c r="B259" s="222">
        <v>3327</v>
      </c>
      <c r="C259" s="221" t="s">
        <v>538</v>
      </c>
      <c r="D259" s="221">
        <v>0</v>
      </c>
    </row>
    <row r="260" spans="1:4" hidden="1" x14ac:dyDescent="0.2">
      <c r="A260" s="221" t="s">
        <v>1711</v>
      </c>
      <c r="B260" s="222">
        <v>3319</v>
      </c>
      <c r="C260" s="221" t="s">
        <v>538</v>
      </c>
      <c r="D260" s="221">
        <v>0</v>
      </c>
    </row>
    <row r="261" spans="1:4" hidden="1" x14ac:dyDescent="0.2">
      <c r="A261" s="221" t="s">
        <v>1710</v>
      </c>
      <c r="B261" s="222">
        <v>3300</v>
      </c>
      <c r="C261" s="221" t="s">
        <v>1709</v>
      </c>
      <c r="D261" s="221">
        <v>0</v>
      </c>
    </row>
    <row r="262" spans="1:4" hidden="1" x14ac:dyDescent="0.2">
      <c r="A262" s="221" t="s">
        <v>1708</v>
      </c>
      <c r="B262" s="222">
        <v>3300</v>
      </c>
      <c r="C262" s="221" t="s">
        <v>538</v>
      </c>
      <c r="D262" s="221">
        <v>0</v>
      </c>
    </row>
    <row r="263" spans="1:4" hidden="1" x14ac:dyDescent="0.2">
      <c r="A263" s="221" t="s">
        <v>1707</v>
      </c>
      <c r="B263" s="222">
        <v>3297</v>
      </c>
      <c r="C263" s="221" t="s">
        <v>538</v>
      </c>
      <c r="D263" s="221">
        <v>0</v>
      </c>
    </row>
    <row r="264" spans="1:4" hidden="1" x14ac:dyDescent="0.2">
      <c r="A264" s="221" t="s">
        <v>1706</v>
      </c>
      <c r="B264" s="222">
        <v>3278</v>
      </c>
      <c r="C264" s="221" t="s">
        <v>1705</v>
      </c>
      <c r="D264" s="221">
        <v>0</v>
      </c>
    </row>
    <row r="265" spans="1:4" hidden="1" x14ac:dyDescent="0.2">
      <c r="A265" s="221" t="s">
        <v>1704</v>
      </c>
      <c r="B265" s="222">
        <v>3274</v>
      </c>
      <c r="C265" s="221" t="s">
        <v>538</v>
      </c>
      <c r="D265" s="221">
        <v>0</v>
      </c>
    </row>
    <row r="266" spans="1:4" hidden="1" x14ac:dyDescent="0.2">
      <c r="A266" s="221" t="s">
        <v>1608</v>
      </c>
      <c r="B266" s="222">
        <v>3274</v>
      </c>
      <c r="C266" s="221" t="s">
        <v>1607</v>
      </c>
      <c r="D266" s="221">
        <v>0</v>
      </c>
    </row>
    <row r="267" spans="1:4" hidden="1" x14ac:dyDescent="0.2">
      <c r="A267" s="221" t="s">
        <v>1638</v>
      </c>
      <c r="B267" s="222">
        <v>3268</v>
      </c>
      <c r="C267" s="221" t="s">
        <v>538</v>
      </c>
      <c r="D267" s="221">
        <v>0</v>
      </c>
    </row>
    <row r="268" spans="1:4" hidden="1" x14ac:dyDescent="0.2">
      <c r="A268" s="221" t="s">
        <v>1703</v>
      </c>
      <c r="B268" s="222">
        <v>3262</v>
      </c>
      <c r="C268" s="221" t="s">
        <v>538</v>
      </c>
      <c r="D268" s="221">
        <v>0</v>
      </c>
    </row>
    <row r="269" spans="1:4" hidden="1" x14ac:dyDescent="0.2">
      <c r="A269" s="221" t="s">
        <v>1702</v>
      </c>
      <c r="B269" s="222">
        <v>3233</v>
      </c>
      <c r="C269" s="221" t="s">
        <v>538</v>
      </c>
      <c r="D269" s="221">
        <v>0</v>
      </c>
    </row>
    <row r="270" spans="1:4" hidden="1" x14ac:dyDescent="0.2">
      <c r="A270" s="221" t="s">
        <v>1701</v>
      </c>
      <c r="B270" s="222">
        <v>3206</v>
      </c>
      <c r="C270" s="221" t="s">
        <v>1700</v>
      </c>
      <c r="D270" s="221">
        <v>0</v>
      </c>
    </row>
    <row r="271" spans="1:4" hidden="1" x14ac:dyDescent="0.2">
      <c r="A271" s="221" t="s">
        <v>1699</v>
      </c>
      <c r="B271" s="222">
        <v>3204</v>
      </c>
      <c r="C271" s="221" t="s">
        <v>538</v>
      </c>
      <c r="D271" s="221">
        <v>0</v>
      </c>
    </row>
    <row r="272" spans="1:4" hidden="1" x14ac:dyDescent="0.2">
      <c r="A272" s="221" t="s">
        <v>1698</v>
      </c>
      <c r="B272" s="222">
        <v>3183</v>
      </c>
      <c r="C272" s="221" t="s">
        <v>538</v>
      </c>
      <c r="D272" s="221">
        <v>0</v>
      </c>
    </row>
    <row r="273" spans="1:4" hidden="1" x14ac:dyDescent="0.2">
      <c r="A273" s="221" t="s">
        <v>1697</v>
      </c>
      <c r="B273" s="222">
        <v>3173</v>
      </c>
      <c r="C273" s="221" t="s">
        <v>538</v>
      </c>
      <c r="D273" s="221">
        <v>0</v>
      </c>
    </row>
    <row r="274" spans="1:4" hidden="1" x14ac:dyDescent="0.2">
      <c r="A274" s="221" t="s">
        <v>1696</v>
      </c>
      <c r="B274" s="222">
        <v>3171</v>
      </c>
      <c r="C274" s="221" t="s">
        <v>538</v>
      </c>
      <c r="D274" s="221">
        <v>0</v>
      </c>
    </row>
    <row r="275" spans="1:4" hidden="1" x14ac:dyDescent="0.2">
      <c r="A275" s="221" t="s">
        <v>1695</v>
      </c>
      <c r="B275" s="222">
        <v>3168</v>
      </c>
      <c r="C275" s="221" t="s">
        <v>1694</v>
      </c>
      <c r="D275" s="221">
        <v>0</v>
      </c>
    </row>
    <row r="276" spans="1:4" hidden="1" x14ac:dyDescent="0.2">
      <c r="A276" s="221" t="s">
        <v>1693</v>
      </c>
      <c r="B276" s="222">
        <v>3158</v>
      </c>
      <c r="C276" s="221" t="s">
        <v>538</v>
      </c>
      <c r="D276" s="221">
        <v>0</v>
      </c>
    </row>
    <row r="277" spans="1:4" hidden="1" x14ac:dyDescent="0.2">
      <c r="A277" s="221" t="s">
        <v>1692</v>
      </c>
      <c r="B277" s="222">
        <v>3137</v>
      </c>
      <c r="C277" s="221" t="s">
        <v>1691</v>
      </c>
      <c r="D277" s="221">
        <v>0</v>
      </c>
    </row>
    <row r="278" spans="1:4" hidden="1" x14ac:dyDescent="0.2">
      <c r="A278" s="221" t="s">
        <v>1690</v>
      </c>
      <c r="B278" s="222">
        <v>3125</v>
      </c>
      <c r="C278" s="221" t="s">
        <v>538</v>
      </c>
      <c r="D278" s="221">
        <v>0</v>
      </c>
    </row>
    <row r="279" spans="1:4" hidden="1" x14ac:dyDescent="0.2">
      <c r="A279" s="221" t="s">
        <v>1689</v>
      </c>
      <c r="B279" s="222">
        <v>3123</v>
      </c>
      <c r="C279" s="221" t="s">
        <v>1688</v>
      </c>
      <c r="D279" s="221">
        <v>0</v>
      </c>
    </row>
    <row r="280" spans="1:4" hidden="1" x14ac:dyDescent="0.2">
      <c r="A280" s="221" t="s">
        <v>1687</v>
      </c>
      <c r="B280" s="222">
        <v>3100</v>
      </c>
      <c r="C280" s="221" t="s">
        <v>538</v>
      </c>
      <c r="D280" s="221">
        <v>0</v>
      </c>
    </row>
    <row r="281" spans="1:4" hidden="1" x14ac:dyDescent="0.2">
      <c r="A281" s="221" t="s">
        <v>1686</v>
      </c>
      <c r="B281" s="222">
        <v>3099</v>
      </c>
      <c r="C281" s="221" t="s">
        <v>538</v>
      </c>
      <c r="D281" s="221">
        <v>0</v>
      </c>
    </row>
    <row r="282" spans="1:4" hidden="1" x14ac:dyDescent="0.2">
      <c r="A282" s="221" t="s">
        <v>1448</v>
      </c>
      <c r="B282" s="222">
        <v>3097</v>
      </c>
      <c r="C282" s="221" t="s">
        <v>538</v>
      </c>
      <c r="D282" s="221">
        <v>0</v>
      </c>
    </row>
    <row r="283" spans="1:4" x14ac:dyDescent="0.2">
      <c r="A283" s="221" t="s">
        <v>1332</v>
      </c>
      <c r="B283" s="222">
        <v>1257</v>
      </c>
      <c r="C283" s="221">
        <v>119.36</v>
      </c>
      <c r="D283" s="221">
        <v>10.531166219999999</v>
      </c>
    </row>
    <row r="284" spans="1:4" hidden="1" x14ac:dyDescent="0.2">
      <c r="A284" s="221" t="s">
        <v>1684</v>
      </c>
      <c r="B284" s="222">
        <v>3085</v>
      </c>
      <c r="C284" s="221" t="s">
        <v>538</v>
      </c>
      <c r="D284" s="221">
        <v>0</v>
      </c>
    </row>
    <row r="285" spans="1:4" hidden="1" x14ac:dyDescent="0.2">
      <c r="A285" s="221" t="s">
        <v>1683</v>
      </c>
      <c r="B285" s="222">
        <v>3085</v>
      </c>
      <c r="C285" s="221" t="s">
        <v>538</v>
      </c>
      <c r="D285" s="221">
        <v>0</v>
      </c>
    </row>
    <row r="286" spans="1:4" hidden="1" x14ac:dyDescent="0.2">
      <c r="A286" s="221" t="s">
        <v>1682</v>
      </c>
      <c r="B286" s="222">
        <v>3082</v>
      </c>
      <c r="C286" s="221" t="s">
        <v>538</v>
      </c>
      <c r="D286" s="221">
        <v>0</v>
      </c>
    </row>
    <row r="287" spans="1:4" hidden="1" x14ac:dyDescent="0.2">
      <c r="A287" s="221" t="s">
        <v>1681</v>
      </c>
      <c r="B287" s="222">
        <v>3078</v>
      </c>
      <c r="C287" s="221" t="s">
        <v>538</v>
      </c>
      <c r="D287" s="221">
        <v>0</v>
      </c>
    </row>
    <row r="288" spans="1:4" hidden="1" x14ac:dyDescent="0.2">
      <c r="A288" s="221" t="s">
        <v>1680</v>
      </c>
      <c r="B288" s="222">
        <v>3069</v>
      </c>
      <c r="C288" s="221" t="s">
        <v>1679</v>
      </c>
      <c r="D288" s="221">
        <v>0</v>
      </c>
    </row>
    <row r="289" spans="1:4" hidden="1" x14ac:dyDescent="0.2">
      <c r="A289" s="221" t="s">
        <v>1678</v>
      </c>
      <c r="B289" s="222">
        <v>3054</v>
      </c>
      <c r="C289" s="221" t="s">
        <v>538</v>
      </c>
      <c r="D289" s="221">
        <v>0</v>
      </c>
    </row>
    <row r="290" spans="1:4" hidden="1" x14ac:dyDescent="0.2">
      <c r="A290" s="221" t="s">
        <v>1548</v>
      </c>
      <c r="B290" s="222">
        <v>3054</v>
      </c>
      <c r="C290" s="221" t="s">
        <v>538</v>
      </c>
      <c r="D290" s="221">
        <v>0</v>
      </c>
    </row>
    <row r="291" spans="1:4" hidden="1" x14ac:dyDescent="0.2">
      <c r="A291" s="221" t="s">
        <v>1677</v>
      </c>
      <c r="B291" s="222">
        <v>3051</v>
      </c>
      <c r="C291" s="221" t="s">
        <v>538</v>
      </c>
      <c r="D291" s="221">
        <v>0</v>
      </c>
    </row>
    <row r="292" spans="1:4" hidden="1" x14ac:dyDescent="0.2">
      <c r="A292" s="221" t="s">
        <v>1676</v>
      </c>
      <c r="B292" s="222">
        <v>3051</v>
      </c>
      <c r="C292" s="221" t="s">
        <v>1675</v>
      </c>
      <c r="D292" s="221">
        <v>0</v>
      </c>
    </row>
    <row r="293" spans="1:4" hidden="1" x14ac:dyDescent="0.2">
      <c r="A293" s="221" t="s">
        <v>1674</v>
      </c>
      <c r="B293" s="222">
        <v>3049</v>
      </c>
      <c r="C293" s="221" t="s">
        <v>538</v>
      </c>
      <c r="D293" s="221">
        <v>0</v>
      </c>
    </row>
    <row r="294" spans="1:4" x14ac:dyDescent="0.2">
      <c r="A294" s="221" t="s">
        <v>1430</v>
      </c>
      <c r="B294" s="222">
        <v>1490</v>
      </c>
      <c r="C294" s="221">
        <v>189.55</v>
      </c>
      <c r="D294" s="221">
        <v>7.8607227640000001</v>
      </c>
    </row>
    <row r="295" spans="1:4" hidden="1" x14ac:dyDescent="0.2">
      <c r="A295" s="221" t="s">
        <v>1672</v>
      </c>
      <c r="B295" s="222">
        <v>3026</v>
      </c>
      <c r="C295" s="221" t="s">
        <v>538</v>
      </c>
      <c r="D295" s="221">
        <v>0</v>
      </c>
    </row>
    <row r="296" spans="1:4" hidden="1" x14ac:dyDescent="0.2">
      <c r="A296" s="221" t="s">
        <v>1671</v>
      </c>
      <c r="B296" s="222">
        <v>3012</v>
      </c>
      <c r="C296" s="221" t="s">
        <v>538</v>
      </c>
      <c r="D296" s="221">
        <v>0</v>
      </c>
    </row>
    <row r="297" spans="1:4" hidden="1" x14ac:dyDescent="0.2">
      <c r="A297" s="221" t="s">
        <v>1670</v>
      </c>
      <c r="B297" s="222">
        <v>3001</v>
      </c>
      <c r="C297" s="221" t="s">
        <v>538</v>
      </c>
      <c r="D297" s="221">
        <v>0</v>
      </c>
    </row>
    <row r="298" spans="1:4" hidden="1" x14ac:dyDescent="0.2">
      <c r="A298" s="221" t="s">
        <v>1669</v>
      </c>
      <c r="B298" s="222">
        <v>3000</v>
      </c>
      <c r="C298" s="221" t="s">
        <v>538</v>
      </c>
      <c r="D298" s="221">
        <v>0</v>
      </c>
    </row>
    <row r="299" spans="1:4" hidden="1" x14ac:dyDescent="0.2">
      <c r="A299" s="221" t="s">
        <v>1668</v>
      </c>
      <c r="B299" s="222">
        <v>3000</v>
      </c>
      <c r="C299" s="221" t="s">
        <v>1667</v>
      </c>
      <c r="D299" s="221">
        <v>0</v>
      </c>
    </row>
    <row r="300" spans="1:4" hidden="1" x14ac:dyDescent="0.2">
      <c r="A300" s="221" t="s">
        <v>1666</v>
      </c>
      <c r="B300" s="222">
        <v>2987</v>
      </c>
      <c r="C300" s="221" t="s">
        <v>538</v>
      </c>
      <c r="D300" s="221">
        <v>0</v>
      </c>
    </row>
    <row r="301" spans="1:4" hidden="1" x14ac:dyDescent="0.2">
      <c r="A301" s="221" t="s">
        <v>1665</v>
      </c>
      <c r="B301" s="222">
        <v>2970</v>
      </c>
      <c r="C301" s="221" t="s">
        <v>538</v>
      </c>
      <c r="D301" s="221">
        <v>0</v>
      </c>
    </row>
    <row r="302" spans="1:4" hidden="1" x14ac:dyDescent="0.2">
      <c r="A302" s="221" t="s">
        <v>1664</v>
      </c>
      <c r="B302" s="222">
        <v>2958</v>
      </c>
      <c r="C302" s="221" t="s">
        <v>543</v>
      </c>
      <c r="D302" s="221">
        <v>0</v>
      </c>
    </row>
    <row r="303" spans="1:4" hidden="1" x14ac:dyDescent="0.2">
      <c r="A303" s="221" t="s">
        <v>1663</v>
      </c>
      <c r="B303" s="222">
        <v>2957</v>
      </c>
      <c r="C303" s="221" t="s">
        <v>538</v>
      </c>
      <c r="D303" s="221">
        <v>0</v>
      </c>
    </row>
    <row r="304" spans="1:4" hidden="1" x14ac:dyDescent="0.2">
      <c r="A304" s="221" t="s">
        <v>1662</v>
      </c>
      <c r="B304" s="222">
        <v>2943</v>
      </c>
      <c r="C304" s="221" t="s">
        <v>538</v>
      </c>
      <c r="D304" s="221">
        <v>0</v>
      </c>
    </row>
    <row r="305" spans="1:4" hidden="1" x14ac:dyDescent="0.2">
      <c r="A305" s="221" t="s">
        <v>1661</v>
      </c>
      <c r="B305" s="222">
        <v>2939</v>
      </c>
      <c r="C305" s="221" t="s">
        <v>1660</v>
      </c>
      <c r="D305" s="221">
        <v>0</v>
      </c>
    </row>
    <row r="306" spans="1:4" hidden="1" x14ac:dyDescent="0.2">
      <c r="A306" s="221" t="s">
        <v>1659</v>
      </c>
      <c r="B306" s="222">
        <v>2925</v>
      </c>
      <c r="C306" s="221" t="s">
        <v>538</v>
      </c>
      <c r="D306" s="221">
        <v>0</v>
      </c>
    </row>
    <row r="307" spans="1:4" hidden="1" x14ac:dyDescent="0.2">
      <c r="A307" s="221" t="s">
        <v>1658</v>
      </c>
      <c r="B307" s="222">
        <v>2922</v>
      </c>
      <c r="C307" s="221" t="s">
        <v>1657</v>
      </c>
      <c r="D307" s="221">
        <v>0</v>
      </c>
    </row>
    <row r="308" spans="1:4" hidden="1" x14ac:dyDescent="0.2">
      <c r="A308" s="221" t="s">
        <v>1656</v>
      </c>
      <c r="B308" s="222">
        <v>2895</v>
      </c>
      <c r="C308" s="221" t="s">
        <v>538</v>
      </c>
      <c r="D308" s="221">
        <v>0</v>
      </c>
    </row>
    <row r="309" spans="1:4" hidden="1" x14ac:dyDescent="0.2">
      <c r="A309" s="221" t="s">
        <v>1655</v>
      </c>
      <c r="B309" s="222">
        <v>2892</v>
      </c>
      <c r="C309" s="221" t="s">
        <v>1654</v>
      </c>
      <c r="D309" s="221">
        <v>0</v>
      </c>
    </row>
    <row r="310" spans="1:4" hidden="1" x14ac:dyDescent="0.2">
      <c r="A310" s="221" t="s">
        <v>1653</v>
      </c>
      <c r="B310" s="222">
        <v>2889</v>
      </c>
      <c r="C310" s="221" t="s">
        <v>538</v>
      </c>
      <c r="D310" s="221">
        <v>0</v>
      </c>
    </row>
    <row r="311" spans="1:4" hidden="1" x14ac:dyDescent="0.2">
      <c r="A311" s="221" t="s">
        <v>1652</v>
      </c>
      <c r="B311" s="222">
        <v>2860</v>
      </c>
      <c r="C311" s="221" t="s">
        <v>538</v>
      </c>
      <c r="D311" s="221">
        <v>0</v>
      </c>
    </row>
    <row r="312" spans="1:4" hidden="1" x14ac:dyDescent="0.2">
      <c r="A312" s="221" t="s">
        <v>1651</v>
      </c>
      <c r="B312" s="222">
        <v>2851</v>
      </c>
      <c r="C312" s="221" t="s">
        <v>538</v>
      </c>
      <c r="D312" s="221">
        <v>0</v>
      </c>
    </row>
    <row r="313" spans="1:4" hidden="1" x14ac:dyDescent="0.2">
      <c r="A313" s="221" t="s">
        <v>1650</v>
      </c>
      <c r="B313" s="222">
        <v>2836</v>
      </c>
      <c r="C313" s="221" t="s">
        <v>538</v>
      </c>
      <c r="D313" s="221">
        <v>0</v>
      </c>
    </row>
    <row r="314" spans="1:4" hidden="1" x14ac:dyDescent="0.2">
      <c r="A314" s="221" t="s">
        <v>1649</v>
      </c>
      <c r="B314" s="222">
        <v>2830</v>
      </c>
      <c r="C314" s="221" t="s">
        <v>538</v>
      </c>
      <c r="D314" s="221">
        <v>0</v>
      </c>
    </row>
    <row r="315" spans="1:4" hidden="1" x14ac:dyDescent="0.2">
      <c r="A315" s="221" t="s">
        <v>1573</v>
      </c>
      <c r="B315" s="222">
        <v>2827</v>
      </c>
      <c r="C315" s="221" t="s">
        <v>1572</v>
      </c>
      <c r="D315" s="221">
        <v>0</v>
      </c>
    </row>
    <row r="316" spans="1:4" hidden="1" x14ac:dyDescent="0.2">
      <c r="A316" s="221" t="s">
        <v>1648</v>
      </c>
      <c r="B316" s="222">
        <v>2812</v>
      </c>
      <c r="C316" s="221" t="s">
        <v>538</v>
      </c>
      <c r="D316" s="221">
        <v>0</v>
      </c>
    </row>
    <row r="317" spans="1:4" hidden="1" x14ac:dyDescent="0.2">
      <c r="A317" s="221" t="s">
        <v>1647</v>
      </c>
      <c r="B317" s="222">
        <v>2806</v>
      </c>
      <c r="C317" s="221" t="s">
        <v>1646</v>
      </c>
      <c r="D317" s="221">
        <v>0</v>
      </c>
    </row>
    <row r="318" spans="1:4" hidden="1" x14ac:dyDescent="0.2">
      <c r="A318" s="221" t="s">
        <v>1645</v>
      </c>
      <c r="B318" s="222">
        <v>2806</v>
      </c>
      <c r="C318" s="221" t="s">
        <v>538</v>
      </c>
      <c r="D318" s="221">
        <v>0</v>
      </c>
    </row>
    <row r="319" spans="1:4" hidden="1" x14ac:dyDescent="0.2">
      <c r="A319" s="221" t="s">
        <v>1644</v>
      </c>
      <c r="B319" s="222">
        <v>2803</v>
      </c>
      <c r="C319" s="221" t="s">
        <v>1511</v>
      </c>
      <c r="D319" s="221">
        <v>0</v>
      </c>
    </row>
    <row r="320" spans="1:4" hidden="1" x14ac:dyDescent="0.2">
      <c r="A320" s="221" t="s">
        <v>1502</v>
      </c>
      <c r="B320" s="222">
        <v>2800</v>
      </c>
      <c r="C320" s="221" t="s">
        <v>538</v>
      </c>
      <c r="D320" s="221">
        <v>0</v>
      </c>
    </row>
    <row r="321" spans="1:4" hidden="1" x14ac:dyDescent="0.2">
      <c r="A321" s="221" t="s">
        <v>1643</v>
      </c>
      <c r="B321" s="222">
        <v>2799</v>
      </c>
      <c r="C321" s="221" t="s">
        <v>538</v>
      </c>
      <c r="D321" s="221">
        <v>0</v>
      </c>
    </row>
    <row r="322" spans="1:4" hidden="1" x14ac:dyDescent="0.2">
      <c r="A322" s="221" t="s">
        <v>1642</v>
      </c>
      <c r="B322" s="222">
        <v>2783</v>
      </c>
      <c r="C322" s="221" t="s">
        <v>538</v>
      </c>
      <c r="D322" s="221">
        <v>0</v>
      </c>
    </row>
    <row r="323" spans="1:4" hidden="1" x14ac:dyDescent="0.2">
      <c r="A323" s="221" t="s">
        <v>1641</v>
      </c>
      <c r="B323" s="222">
        <v>2773</v>
      </c>
      <c r="C323" s="221" t="s">
        <v>538</v>
      </c>
      <c r="D323" s="221">
        <v>0</v>
      </c>
    </row>
    <row r="324" spans="1:4" hidden="1" x14ac:dyDescent="0.2">
      <c r="A324" s="221" t="s">
        <v>1640</v>
      </c>
      <c r="B324" s="222">
        <v>2767</v>
      </c>
      <c r="C324" s="221" t="s">
        <v>538</v>
      </c>
      <c r="D324" s="221">
        <v>0</v>
      </c>
    </row>
    <row r="325" spans="1:4" hidden="1" x14ac:dyDescent="0.2">
      <c r="A325" s="221" t="s">
        <v>1639</v>
      </c>
      <c r="B325" s="222">
        <v>2754</v>
      </c>
      <c r="C325" s="221" t="s">
        <v>1487</v>
      </c>
      <c r="D325" s="221">
        <v>0</v>
      </c>
    </row>
    <row r="326" spans="1:4" hidden="1" x14ac:dyDescent="0.2">
      <c r="A326" s="221" t="s">
        <v>1638</v>
      </c>
      <c r="B326" s="222">
        <v>2749</v>
      </c>
      <c r="C326" s="221" t="s">
        <v>538</v>
      </c>
      <c r="D326" s="221">
        <v>0</v>
      </c>
    </row>
    <row r="327" spans="1:4" hidden="1" x14ac:dyDescent="0.2">
      <c r="A327" s="221" t="s">
        <v>1637</v>
      </c>
      <c r="B327" s="222">
        <v>2730</v>
      </c>
      <c r="C327" s="221" t="s">
        <v>538</v>
      </c>
      <c r="D327" s="221">
        <v>0</v>
      </c>
    </row>
    <row r="328" spans="1:4" hidden="1" x14ac:dyDescent="0.2">
      <c r="A328" s="221" t="s">
        <v>1636</v>
      </c>
      <c r="B328" s="222">
        <v>2725</v>
      </c>
      <c r="C328" s="221" t="s">
        <v>1635</v>
      </c>
      <c r="D328" s="221">
        <v>0</v>
      </c>
    </row>
    <row r="329" spans="1:4" hidden="1" x14ac:dyDescent="0.2">
      <c r="A329" s="221" t="s">
        <v>1634</v>
      </c>
      <c r="B329" s="222">
        <v>2722</v>
      </c>
      <c r="C329" s="221" t="s">
        <v>538</v>
      </c>
      <c r="D329" s="221">
        <v>0</v>
      </c>
    </row>
    <row r="330" spans="1:4" hidden="1" x14ac:dyDescent="0.2">
      <c r="A330" s="221" t="s">
        <v>1633</v>
      </c>
      <c r="B330" s="222">
        <v>2722</v>
      </c>
      <c r="C330" s="221" t="s">
        <v>538</v>
      </c>
      <c r="D330" s="221">
        <v>0</v>
      </c>
    </row>
    <row r="331" spans="1:4" hidden="1" x14ac:dyDescent="0.2">
      <c r="A331" s="221" t="s">
        <v>1632</v>
      </c>
      <c r="B331" s="222">
        <v>2697</v>
      </c>
      <c r="C331" s="221" t="s">
        <v>538</v>
      </c>
      <c r="D331" s="221">
        <v>0</v>
      </c>
    </row>
    <row r="332" spans="1:4" hidden="1" x14ac:dyDescent="0.2">
      <c r="A332" s="221" t="s">
        <v>1631</v>
      </c>
      <c r="B332" s="222">
        <v>2684</v>
      </c>
      <c r="C332" s="221" t="s">
        <v>1630</v>
      </c>
      <c r="D332" s="221">
        <v>0</v>
      </c>
    </row>
    <row r="333" spans="1:4" hidden="1" x14ac:dyDescent="0.2">
      <c r="A333" s="221" t="s">
        <v>1629</v>
      </c>
      <c r="B333" s="222">
        <v>2681</v>
      </c>
      <c r="C333" s="221" t="s">
        <v>538</v>
      </c>
      <c r="D333" s="221">
        <v>0</v>
      </c>
    </row>
    <row r="334" spans="1:4" hidden="1" x14ac:dyDescent="0.2">
      <c r="A334" s="221" t="s">
        <v>1628</v>
      </c>
      <c r="B334" s="222">
        <v>2678</v>
      </c>
      <c r="C334" s="221" t="s">
        <v>1627</v>
      </c>
      <c r="D334" s="221">
        <v>0</v>
      </c>
    </row>
    <row r="335" spans="1:4" hidden="1" x14ac:dyDescent="0.2">
      <c r="A335" s="221" t="s">
        <v>1626</v>
      </c>
      <c r="B335" s="222">
        <v>2676</v>
      </c>
      <c r="C335" s="221" t="s">
        <v>538</v>
      </c>
      <c r="D335" s="221">
        <v>0</v>
      </c>
    </row>
    <row r="336" spans="1:4" hidden="1" x14ac:dyDescent="0.2">
      <c r="A336" s="221" t="s">
        <v>1625</v>
      </c>
      <c r="B336" s="222">
        <v>2673</v>
      </c>
      <c r="C336" s="221" t="s">
        <v>1624</v>
      </c>
      <c r="D336" s="221">
        <v>0</v>
      </c>
    </row>
    <row r="337" spans="1:4" hidden="1" x14ac:dyDescent="0.2">
      <c r="A337" s="221" t="s">
        <v>1354</v>
      </c>
      <c r="B337" s="222">
        <v>2665</v>
      </c>
      <c r="C337" s="221" t="s">
        <v>538</v>
      </c>
      <c r="D337" s="221">
        <v>0</v>
      </c>
    </row>
    <row r="338" spans="1:4" hidden="1" x14ac:dyDescent="0.2">
      <c r="A338" s="221" t="s">
        <v>1623</v>
      </c>
      <c r="B338" s="222">
        <v>2665</v>
      </c>
      <c r="C338" s="221" t="s">
        <v>538</v>
      </c>
      <c r="D338" s="221">
        <v>0</v>
      </c>
    </row>
    <row r="339" spans="1:4" hidden="1" x14ac:dyDescent="0.2">
      <c r="A339" s="221" t="s">
        <v>1622</v>
      </c>
      <c r="B339" s="222">
        <v>2660</v>
      </c>
      <c r="C339" s="221" t="s">
        <v>538</v>
      </c>
      <c r="D339" s="221">
        <v>0</v>
      </c>
    </row>
    <row r="340" spans="1:4" hidden="1" x14ac:dyDescent="0.2">
      <c r="A340" s="221" t="s">
        <v>1621</v>
      </c>
      <c r="B340" s="222">
        <v>2657</v>
      </c>
      <c r="C340" s="221" t="s">
        <v>538</v>
      </c>
      <c r="D340" s="221">
        <v>0</v>
      </c>
    </row>
    <row r="341" spans="1:4" hidden="1" x14ac:dyDescent="0.2">
      <c r="A341" s="221" t="s">
        <v>1620</v>
      </c>
      <c r="B341" s="222">
        <v>2645</v>
      </c>
      <c r="C341" s="221" t="s">
        <v>538</v>
      </c>
      <c r="D341" s="221">
        <v>0</v>
      </c>
    </row>
    <row r="342" spans="1:4" x14ac:dyDescent="0.2">
      <c r="A342" s="221" t="s">
        <v>1975</v>
      </c>
      <c r="B342" s="222">
        <v>14005</v>
      </c>
      <c r="C342" s="223">
        <v>1899</v>
      </c>
      <c r="D342" s="221">
        <v>7.374934176</v>
      </c>
    </row>
    <row r="343" spans="1:4" hidden="1" x14ac:dyDescent="0.2">
      <c r="A343" s="221" t="s">
        <v>1618</v>
      </c>
      <c r="B343" s="222">
        <v>2622</v>
      </c>
      <c r="C343" s="221" t="s">
        <v>633</v>
      </c>
      <c r="D343" s="221">
        <v>0</v>
      </c>
    </row>
    <row r="344" spans="1:4" hidden="1" x14ac:dyDescent="0.2">
      <c r="A344" s="221" t="s">
        <v>1517</v>
      </c>
      <c r="B344" s="222">
        <v>2600</v>
      </c>
      <c r="C344" s="221" t="s">
        <v>1516</v>
      </c>
      <c r="D344" s="221">
        <v>0</v>
      </c>
    </row>
    <row r="345" spans="1:4" hidden="1" x14ac:dyDescent="0.2">
      <c r="A345" s="221" t="s">
        <v>1617</v>
      </c>
      <c r="B345" s="222">
        <v>2599</v>
      </c>
      <c r="C345" s="221" t="s">
        <v>538</v>
      </c>
      <c r="D345" s="221">
        <v>0</v>
      </c>
    </row>
    <row r="346" spans="1:4" hidden="1" x14ac:dyDescent="0.2">
      <c r="A346" s="221" t="s">
        <v>1616</v>
      </c>
      <c r="B346" s="222">
        <v>2599</v>
      </c>
      <c r="C346" s="221" t="s">
        <v>1615</v>
      </c>
      <c r="D346" s="221">
        <v>0</v>
      </c>
    </row>
    <row r="347" spans="1:4" hidden="1" x14ac:dyDescent="0.2">
      <c r="A347" s="221" t="s">
        <v>1614</v>
      </c>
      <c r="B347" s="222">
        <v>2596</v>
      </c>
      <c r="C347" s="221" t="s">
        <v>538</v>
      </c>
      <c r="D347" s="221">
        <v>0</v>
      </c>
    </row>
    <row r="348" spans="1:4" hidden="1" x14ac:dyDescent="0.2">
      <c r="A348" s="221" t="s">
        <v>1560</v>
      </c>
      <c r="B348" s="222">
        <v>2593</v>
      </c>
      <c r="C348" s="221" t="s">
        <v>1559</v>
      </c>
      <c r="D348" s="221">
        <v>0</v>
      </c>
    </row>
    <row r="349" spans="1:4" hidden="1" x14ac:dyDescent="0.2">
      <c r="A349" s="221" t="s">
        <v>1613</v>
      </c>
      <c r="B349" s="222">
        <v>2588</v>
      </c>
      <c r="C349" s="221" t="s">
        <v>1612</v>
      </c>
      <c r="D349" s="221">
        <v>0</v>
      </c>
    </row>
    <row r="350" spans="1:4" hidden="1" x14ac:dyDescent="0.2">
      <c r="A350" s="221" t="s">
        <v>1611</v>
      </c>
      <c r="B350" s="222">
        <v>2568</v>
      </c>
      <c r="C350" s="221" t="s">
        <v>538</v>
      </c>
      <c r="D350" s="221">
        <v>0</v>
      </c>
    </row>
    <row r="351" spans="1:4" hidden="1" x14ac:dyDescent="0.2">
      <c r="A351" s="221" t="s">
        <v>1610</v>
      </c>
      <c r="B351" s="222">
        <v>2560</v>
      </c>
      <c r="C351" s="221" t="s">
        <v>538</v>
      </c>
      <c r="D351" s="221">
        <v>0</v>
      </c>
    </row>
    <row r="352" spans="1:4" hidden="1" x14ac:dyDescent="0.2">
      <c r="A352" s="221" t="s">
        <v>1609</v>
      </c>
      <c r="B352" s="222">
        <v>2548</v>
      </c>
      <c r="C352" s="221" t="s">
        <v>538</v>
      </c>
      <c r="D352" s="221">
        <v>0</v>
      </c>
    </row>
    <row r="353" spans="1:4" hidden="1" x14ac:dyDescent="0.2">
      <c r="A353" s="221" t="s">
        <v>1608</v>
      </c>
      <c r="B353" s="222">
        <v>2545</v>
      </c>
      <c r="C353" s="221" t="s">
        <v>1607</v>
      </c>
      <c r="D353" s="221">
        <v>0</v>
      </c>
    </row>
    <row r="354" spans="1:4" hidden="1" x14ac:dyDescent="0.2">
      <c r="A354" s="221" t="s">
        <v>1606</v>
      </c>
      <c r="B354" s="222">
        <v>2542</v>
      </c>
      <c r="C354" s="221" t="s">
        <v>538</v>
      </c>
      <c r="D354" s="221">
        <v>0</v>
      </c>
    </row>
    <row r="355" spans="1:4" hidden="1" x14ac:dyDescent="0.2">
      <c r="A355" s="221" t="s">
        <v>1605</v>
      </c>
      <c r="B355" s="222">
        <v>2529</v>
      </c>
      <c r="C355" s="221" t="s">
        <v>538</v>
      </c>
      <c r="D355" s="221">
        <v>0</v>
      </c>
    </row>
    <row r="356" spans="1:4" hidden="1" x14ac:dyDescent="0.2">
      <c r="A356" s="221" t="s">
        <v>1587</v>
      </c>
      <c r="B356" s="222">
        <v>2524</v>
      </c>
      <c r="C356" s="221" t="s">
        <v>1586</v>
      </c>
      <c r="D356" s="221">
        <v>0</v>
      </c>
    </row>
    <row r="357" spans="1:4" hidden="1" x14ac:dyDescent="0.2">
      <c r="A357" s="221" t="s">
        <v>1604</v>
      </c>
      <c r="B357" s="222">
        <v>2523</v>
      </c>
      <c r="C357" s="221" t="s">
        <v>538</v>
      </c>
      <c r="D357" s="221">
        <v>0</v>
      </c>
    </row>
    <row r="358" spans="1:4" hidden="1" x14ac:dyDescent="0.2">
      <c r="A358" s="221" t="s">
        <v>1603</v>
      </c>
      <c r="B358" s="222">
        <v>2517</v>
      </c>
      <c r="C358" s="221" t="s">
        <v>538</v>
      </c>
      <c r="D358" s="221">
        <v>0</v>
      </c>
    </row>
    <row r="359" spans="1:4" hidden="1" x14ac:dyDescent="0.2">
      <c r="A359" s="221" t="s">
        <v>1602</v>
      </c>
      <c r="B359" s="222">
        <v>2517</v>
      </c>
      <c r="C359" s="221" t="s">
        <v>538</v>
      </c>
      <c r="D359" s="221">
        <v>0</v>
      </c>
    </row>
    <row r="360" spans="1:4" hidden="1" x14ac:dyDescent="0.2">
      <c r="A360" s="221" t="s">
        <v>1601</v>
      </c>
      <c r="B360" s="222">
        <v>2514</v>
      </c>
      <c r="C360" s="221" t="s">
        <v>538</v>
      </c>
      <c r="D360" s="221">
        <v>0</v>
      </c>
    </row>
    <row r="361" spans="1:4" hidden="1" x14ac:dyDescent="0.2">
      <c r="A361" s="221" t="s">
        <v>1600</v>
      </c>
      <c r="B361" s="222">
        <v>2508</v>
      </c>
      <c r="C361" s="221" t="s">
        <v>538</v>
      </c>
      <c r="D361" s="221">
        <v>0</v>
      </c>
    </row>
    <row r="362" spans="1:4" hidden="1" x14ac:dyDescent="0.2">
      <c r="A362" s="221" t="s">
        <v>1599</v>
      </c>
      <c r="B362" s="222">
        <v>2502</v>
      </c>
      <c r="C362" s="221" t="s">
        <v>538</v>
      </c>
      <c r="D362" s="221">
        <v>0</v>
      </c>
    </row>
    <row r="363" spans="1:4" hidden="1" x14ac:dyDescent="0.2">
      <c r="A363" s="221" t="s">
        <v>1512</v>
      </c>
      <c r="B363" s="222">
        <v>2490</v>
      </c>
      <c r="C363" s="221" t="s">
        <v>1511</v>
      </c>
      <c r="D363" s="221">
        <v>0</v>
      </c>
    </row>
    <row r="364" spans="1:4" hidden="1" x14ac:dyDescent="0.2">
      <c r="A364" s="221" t="s">
        <v>1598</v>
      </c>
      <c r="B364" s="222">
        <v>2483</v>
      </c>
      <c r="C364" s="221" t="s">
        <v>538</v>
      </c>
      <c r="D364" s="221">
        <v>0</v>
      </c>
    </row>
    <row r="365" spans="1:4" hidden="1" x14ac:dyDescent="0.2">
      <c r="A365" s="221" t="s">
        <v>1597</v>
      </c>
      <c r="B365" s="222">
        <v>2478</v>
      </c>
      <c r="C365" s="221" t="s">
        <v>797</v>
      </c>
      <c r="D365" s="221">
        <v>0</v>
      </c>
    </row>
    <row r="366" spans="1:4" hidden="1" x14ac:dyDescent="0.2">
      <c r="A366" s="221" t="s">
        <v>1596</v>
      </c>
      <c r="B366" s="222">
        <v>2478</v>
      </c>
      <c r="C366" s="221" t="s">
        <v>538</v>
      </c>
      <c r="D366" s="221">
        <v>0</v>
      </c>
    </row>
    <row r="367" spans="1:4" hidden="1" x14ac:dyDescent="0.2">
      <c r="A367" s="221" t="s">
        <v>1595</v>
      </c>
      <c r="B367" s="222">
        <v>2454</v>
      </c>
      <c r="C367" s="221" t="s">
        <v>1594</v>
      </c>
      <c r="D367" s="221">
        <v>0</v>
      </c>
    </row>
    <row r="368" spans="1:4" hidden="1" x14ac:dyDescent="0.2">
      <c r="A368" s="221" t="s">
        <v>1593</v>
      </c>
      <c r="B368" s="222">
        <v>2450</v>
      </c>
      <c r="C368" s="221" t="s">
        <v>1129</v>
      </c>
      <c r="D368" s="221">
        <v>0</v>
      </c>
    </row>
    <row r="369" spans="1:4" hidden="1" x14ac:dyDescent="0.2">
      <c r="A369" s="221" t="s">
        <v>1592</v>
      </c>
      <c r="B369" s="222">
        <v>2447</v>
      </c>
      <c r="C369" s="221" t="s">
        <v>1591</v>
      </c>
      <c r="D369" s="221">
        <v>0</v>
      </c>
    </row>
    <row r="370" spans="1:4" hidden="1" x14ac:dyDescent="0.2">
      <c r="A370" s="221" t="s">
        <v>1547</v>
      </c>
      <c r="B370" s="222">
        <v>2431</v>
      </c>
      <c r="C370" s="221" t="s">
        <v>1546</v>
      </c>
      <c r="D370" s="221">
        <v>0</v>
      </c>
    </row>
    <row r="371" spans="1:4" hidden="1" x14ac:dyDescent="0.2">
      <c r="A371" s="221" t="s">
        <v>1590</v>
      </c>
      <c r="B371" s="222">
        <v>2408</v>
      </c>
      <c r="C371" s="221" t="s">
        <v>538</v>
      </c>
      <c r="D371" s="221">
        <v>0</v>
      </c>
    </row>
    <row r="372" spans="1:4" hidden="1" x14ac:dyDescent="0.2">
      <c r="A372" s="221" t="s">
        <v>1461</v>
      </c>
      <c r="B372" s="222">
        <v>2406</v>
      </c>
      <c r="C372" s="221" t="s">
        <v>538</v>
      </c>
      <c r="D372" s="221">
        <v>0</v>
      </c>
    </row>
    <row r="373" spans="1:4" x14ac:dyDescent="0.2">
      <c r="A373" s="221" t="s">
        <v>1986</v>
      </c>
      <c r="B373" s="222">
        <v>16112</v>
      </c>
      <c r="C373" s="223">
        <v>2212.0700000000002</v>
      </c>
      <c r="D373" s="221">
        <v>7.2836754709999996</v>
      </c>
    </row>
    <row r="374" spans="1:4" hidden="1" x14ac:dyDescent="0.2">
      <c r="A374" s="221" t="s">
        <v>1589</v>
      </c>
      <c r="B374" s="222">
        <v>2395</v>
      </c>
      <c r="C374" s="221" t="s">
        <v>1588</v>
      </c>
      <c r="D374" s="221">
        <v>0</v>
      </c>
    </row>
    <row r="375" spans="1:4" hidden="1" x14ac:dyDescent="0.2">
      <c r="A375" s="221" t="s">
        <v>1587</v>
      </c>
      <c r="B375" s="222">
        <v>2391</v>
      </c>
      <c r="C375" s="221" t="s">
        <v>1586</v>
      </c>
      <c r="D375" s="221">
        <v>0</v>
      </c>
    </row>
    <row r="376" spans="1:4" hidden="1" x14ac:dyDescent="0.2">
      <c r="A376" s="221" t="s">
        <v>1585</v>
      </c>
      <c r="B376" s="222">
        <v>2388</v>
      </c>
      <c r="C376" s="221" t="s">
        <v>538</v>
      </c>
      <c r="D376" s="221">
        <v>0</v>
      </c>
    </row>
    <row r="377" spans="1:4" hidden="1" x14ac:dyDescent="0.2">
      <c r="A377" s="221" t="s">
        <v>1584</v>
      </c>
      <c r="B377" s="222">
        <v>2386</v>
      </c>
      <c r="C377" s="221" t="s">
        <v>1583</v>
      </c>
      <c r="D377" s="221">
        <v>0</v>
      </c>
    </row>
    <row r="378" spans="1:4" hidden="1" x14ac:dyDescent="0.2">
      <c r="A378" s="221" t="s">
        <v>1582</v>
      </c>
      <c r="B378" s="222">
        <v>2381</v>
      </c>
      <c r="C378" s="221" t="s">
        <v>538</v>
      </c>
      <c r="D378" s="221">
        <v>0</v>
      </c>
    </row>
    <row r="379" spans="1:4" hidden="1" x14ac:dyDescent="0.2">
      <c r="A379" s="221" t="s">
        <v>1581</v>
      </c>
      <c r="B379" s="222">
        <v>2380</v>
      </c>
      <c r="C379" s="221" t="s">
        <v>538</v>
      </c>
      <c r="D379" s="221">
        <v>0</v>
      </c>
    </row>
    <row r="380" spans="1:4" hidden="1" x14ac:dyDescent="0.2">
      <c r="A380" s="221" t="s">
        <v>1159</v>
      </c>
      <c r="B380" s="222">
        <v>2375</v>
      </c>
      <c r="C380" s="221" t="s">
        <v>1158</v>
      </c>
      <c r="D380" s="221">
        <v>0</v>
      </c>
    </row>
    <row r="381" spans="1:4" hidden="1" x14ac:dyDescent="0.2">
      <c r="A381" s="221" t="s">
        <v>1284</v>
      </c>
      <c r="B381" s="222">
        <v>2355</v>
      </c>
      <c r="C381" s="221" t="s">
        <v>538</v>
      </c>
      <c r="D381" s="221">
        <v>0</v>
      </c>
    </row>
    <row r="382" spans="1:4" hidden="1" x14ac:dyDescent="0.2">
      <c r="A382" s="221" t="s">
        <v>1580</v>
      </c>
      <c r="B382" s="222">
        <v>2353</v>
      </c>
      <c r="C382" s="221" t="s">
        <v>538</v>
      </c>
      <c r="D382" s="221">
        <v>0</v>
      </c>
    </row>
    <row r="383" spans="1:4" hidden="1" x14ac:dyDescent="0.2">
      <c r="A383" s="221" t="s">
        <v>1579</v>
      </c>
      <c r="B383" s="222">
        <v>2337</v>
      </c>
      <c r="C383" s="221" t="s">
        <v>538</v>
      </c>
      <c r="D383" s="221">
        <v>0</v>
      </c>
    </row>
    <row r="384" spans="1:4" hidden="1" x14ac:dyDescent="0.2">
      <c r="A384" s="221" t="s">
        <v>1578</v>
      </c>
      <c r="B384" s="222">
        <v>2335</v>
      </c>
      <c r="C384" s="221" t="s">
        <v>1577</v>
      </c>
      <c r="D384" s="221">
        <v>0</v>
      </c>
    </row>
    <row r="385" spans="1:4" hidden="1" x14ac:dyDescent="0.2">
      <c r="A385" s="221" t="s">
        <v>1362</v>
      </c>
      <c r="B385" s="222">
        <v>2327</v>
      </c>
      <c r="C385" s="221" t="s">
        <v>538</v>
      </c>
      <c r="D385" s="221">
        <v>0</v>
      </c>
    </row>
    <row r="386" spans="1:4" hidden="1" x14ac:dyDescent="0.2">
      <c r="A386" s="221" t="s">
        <v>1576</v>
      </c>
      <c r="B386" s="222">
        <v>2319</v>
      </c>
      <c r="C386" s="221" t="s">
        <v>538</v>
      </c>
      <c r="D386" s="221">
        <v>0</v>
      </c>
    </row>
    <row r="387" spans="1:4" hidden="1" x14ac:dyDescent="0.2">
      <c r="A387" s="221" t="s">
        <v>1575</v>
      </c>
      <c r="B387" s="222">
        <v>2319</v>
      </c>
      <c r="C387" s="221" t="s">
        <v>799</v>
      </c>
      <c r="D387" s="221">
        <v>0</v>
      </c>
    </row>
    <row r="388" spans="1:4" hidden="1" x14ac:dyDescent="0.2">
      <c r="A388" s="221" t="s">
        <v>1574</v>
      </c>
      <c r="B388" s="222">
        <v>2314</v>
      </c>
      <c r="C388" s="221" t="s">
        <v>538</v>
      </c>
      <c r="D388" s="221">
        <v>0</v>
      </c>
    </row>
    <row r="389" spans="1:4" hidden="1" x14ac:dyDescent="0.2">
      <c r="A389" s="221" t="s">
        <v>1510</v>
      </c>
      <c r="B389" s="222">
        <v>2311</v>
      </c>
      <c r="C389" s="221" t="s">
        <v>674</v>
      </c>
      <c r="D389" s="221">
        <v>0</v>
      </c>
    </row>
    <row r="390" spans="1:4" hidden="1" x14ac:dyDescent="0.2">
      <c r="A390" s="221" t="s">
        <v>1573</v>
      </c>
      <c r="B390" s="222">
        <v>2310</v>
      </c>
      <c r="C390" s="221" t="s">
        <v>1572</v>
      </c>
      <c r="D390" s="221">
        <v>0</v>
      </c>
    </row>
    <row r="391" spans="1:4" hidden="1" x14ac:dyDescent="0.2">
      <c r="A391" s="221" t="s">
        <v>1571</v>
      </c>
      <c r="B391" s="222">
        <v>2310</v>
      </c>
      <c r="C391" s="221" t="s">
        <v>538</v>
      </c>
      <c r="D391" s="221">
        <v>0</v>
      </c>
    </row>
    <row r="392" spans="1:4" hidden="1" x14ac:dyDescent="0.2">
      <c r="A392" s="221" t="s">
        <v>1570</v>
      </c>
      <c r="B392" s="222">
        <v>2309</v>
      </c>
      <c r="C392" s="221" t="s">
        <v>538</v>
      </c>
      <c r="D392" s="221">
        <v>0</v>
      </c>
    </row>
    <row r="393" spans="1:4" hidden="1" x14ac:dyDescent="0.2">
      <c r="A393" s="221" t="s">
        <v>1569</v>
      </c>
      <c r="B393" s="222">
        <v>2283</v>
      </c>
      <c r="C393" s="221" t="s">
        <v>1568</v>
      </c>
      <c r="D393" s="221">
        <v>0</v>
      </c>
    </row>
    <row r="394" spans="1:4" hidden="1" x14ac:dyDescent="0.2">
      <c r="A394" s="221" t="s">
        <v>1567</v>
      </c>
      <c r="B394" s="222">
        <v>2263</v>
      </c>
      <c r="C394" s="221" t="s">
        <v>1566</v>
      </c>
      <c r="D394" s="221">
        <v>0</v>
      </c>
    </row>
    <row r="395" spans="1:4" hidden="1" x14ac:dyDescent="0.2">
      <c r="A395" s="221" t="s">
        <v>1565</v>
      </c>
      <c r="B395" s="222">
        <v>2259</v>
      </c>
      <c r="C395" s="221" t="s">
        <v>538</v>
      </c>
      <c r="D395" s="221">
        <v>0</v>
      </c>
    </row>
    <row r="396" spans="1:4" hidden="1" x14ac:dyDescent="0.2">
      <c r="A396" s="221" t="s">
        <v>1564</v>
      </c>
      <c r="B396" s="222">
        <v>2258</v>
      </c>
      <c r="C396" s="221" t="s">
        <v>538</v>
      </c>
      <c r="D396" s="221">
        <v>0</v>
      </c>
    </row>
    <row r="397" spans="1:4" hidden="1" x14ac:dyDescent="0.2">
      <c r="A397" s="221" t="s">
        <v>1563</v>
      </c>
      <c r="B397" s="222">
        <v>2241</v>
      </c>
      <c r="C397" s="221" t="s">
        <v>824</v>
      </c>
      <c r="D397" s="221">
        <v>0</v>
      </c>
    </row>
    <row r="398" spans="1:4" hidden="1" x14ac:dyDescent="0.2">
      <c r="A398" s="221" t="s">
        <v>1562</v>
      </c>
      <c r="B398" s="222">
        <v>2241</v>
      </c>
      <c r="C398" s="221" t="s">
        <v>538</v>
      </c>
      <c r="D398" s="221">
        <v>0</v>
      </c>
    </row>
    <row r="399" spans="1:4" hidden="1" x14ac:dyDescent="0.2">
      <c r="A399" s="221" t="s">
        <v>1561</v>
      </c>
      <c r="B399" s="222">
        <v>2228</v>
      </c>
      <c r="C399" s="221" t="s">
        <v>1427</v>
      </c>
      <c r="D399" s="221">
        <v>0</v>
      </c>
    </row>
    <row r="400" spans="1:4" hidden="1" x14ac:dyDescent="0.2">
      <c r="A400" s="221" t="s">
        <v>1560</v>
      </c>
      <c r="B400" s="222">
        <v>2228</v>
      </c>
      <c r="C400" s="221" t="s">
        <v>1559</v>
      </c>
      <c r="D400" s="221">
        <v>0</v>
      </c>
    </row>
    <row r="401" spans="1:4" hidden="1" x14ac:dyDescent="0.2">
      <c r="A401" s="221" t="s">
        <v>1558</v>
      </c>
      <c r="B401" s="222">
        <v>2224</v>
      </c>
      <c r="C401" s="221" t="s">
        <v>1557</v>
      </c>
      <c r="D401" s="221">
        <v>0</v>
      </c>
    </row>
    <row r="402" spans="1:4" hidden="1" x14ac:dyDescent="0.2">
      <c r="A402" s="221" t="s">
        <v>1556</v>
      </c>
      <c r="B402" s="222">
        <v>2212</v>
      </c>
      <c r="C402" s="221" t="s">
        <v>538</v>
      </c>
      <c r="D402" s="221">
        <v>0</v>
      </c>
    </row>
    <row r="403" spans="1:4" hidden="1" x14ac:dyDescent="0.2">
      <c r="A403" s="221" t="s">
        <v>1555</v>
      </c>
      <c r="B403" s="222">
        <v>2209</v>
      </c>
      <c r="C403" s="221" t="s">
        <v>1554</v>
      </c>
      <c r="D403" s="221">
        <v>0</v>
      </c>
    </row>
    <row r="404" spans="1:4" hidden="1" x14ac:dyDescent="0.2">
      <c r="A404" s="221" t="s">
        <v>1553</v>
      </c>
      <c r="B404" s="222">
        <v>2206</v>
      </c>
      <c r="C404" s="221" t="s">
        <v>666</v>
      </c>
      <c r="D404" s="221">
        <v>0</v>
      </c>
    </row>
    <row r="405" spans="1:4" hidden="1" x14ac:dyDescent="0.2">
      <c r="A405" s="221" t="s">
        <v>1552</v>
      </c>
      <c r="B405" s="222">
        <v>2189</v>
      </c>
      <c r="C405" s="221" t="s">
        <v>538</v>
      </c>
      <c r="D405" s="221">
        <v>0</v>
      </c>
    </row>
    <row r="406" spans="1:4" hidden="1" x14ac:dyDescent="0.2">
      <c r="A406" s="221" t="s">
        <v>1551</v>
      </c>
      <c r="B406" s="222">
        <v>2189</v>
      </c>
      <c r="C406" s="221" t="s">
        <v>538</v>
      </c>
      <c r="D406" s="221">
        <v>0</v>
      </c>
    </row>
    <row r="407" spans="1:4" hidden="1" x14ac:dyDescent="0.2">
      <c r="A407" s="221" t="s">
        <v>1550</v>
      </c>
      <c r="B407" s="222">
        <v>2175</v>
      </c>
      <c r="C407" s="221" t="s">
        <v>538</v>
      </c>
      <c r="D407" s="221">
        <v>0</v>
      </c>
    </row>
    <row r="408" spans="1:4" hidden="1" x14ac:dyDescent="0.2">
      <c r="A408" s="221" t="s">
        <v>1549</v>
      </c>
      <c r="B408" s="222">
        <v>2172</v>
      </c>
      <c r="C408" s="221" t="s">
        <v>538</v>
      </c>
      <c r="D408" s="221">
        <v>0</v>
      </c>
    </row>
    <row r="409" spans="1:4" hidden="1" x14ac:dyDescent="0.2">
      <c r="A409" s="221" t="s">
        <v>1548</v>
      </c>
      <c r="B409" s="222">
        <v>2169</v>
      </c>
      <c r="C409" s="221" t="s">
        <v>538</v>
      </c>
      <c r="D409" s="221">
        <v>0</v>
      </c>
    </row>
    <row r="410" spans="1:4" hidden="1" x14ac:dyDescent="0.2">
      <c r="A410" s="221" t="s">
        <v>1547</v>
      </c>
      <c r="B410" s="222">
        <v>2165</v>
      </c>
      <c r="C410" s="221" t="s">
        <v>1546</v>
      </c>
      <c r="D410" s="221">
        <v>0</v>
      </c>
    </row>
    <row r="411" spans="1:4" hidden="1" x14ac:dyDescent="0.2">
      <c r="A411" s="221" t="s">
        <v>1545</v>
      </c>
      <c r="B411" s="222">
        <v>2160</v>
      </c>
      <c r="C411" s="221" t="s">
        <v>1544</v>
      </c>
      <c r="D411" s="221">
        <v>0</v>
      </c>
    </row>
    <row r="412" spans="1:4" hidden="1" x14ac:dyDescent="0.2">
      <c r="A412" s="221" t="s">
        <v>1543</v>
      </c>
      <c r="B412" s="222">
        <v>2153</v>
      </c>
      <c r="C412" s="221" t="s">
        <v>1542</v>
      </c>
      <c r="D412" s="221">
        <v>0</v>
      </c>
    </row>
    <row r="413" spans="1:4" hidden="1" x14ac:dyDescent="0.2">
      <c r="A413" s="221" t="s">
        <v>1453</v>
      </c>
      <c r="B413" s="222">
        <v>2131</v>
      </c>
      <c r="C413" s="221" t="s">
        <v>538</v>
      </c>
      <c r="D413" s="221">
        <v>0</v>
      </c>
    </row>
    <row r="414" spans="1:4" hidden="1" x14ac:dyDescent="0.2">
      <c r="A414" s="221" t="s">
        <v>1541</v>
      </c>
      <c r="B414" s="222">
        <v>2130</v>
      </c>
      <c r="C414" s="221" t="s">
        <v>538</v>
      </c>
      <c r="D414" s="221">
        <v>0</v>
      </c>
    </row>
    <row r="415" spans="1:4" hidden="1" x14ac:dyDescent="0.2">
      <c r="A415" s="221" t="s">
        <v>1459</v>
      </c>
      <c r="B415" s="222">
        <v>2124</v>
      </c>
      <c r="C415" s="221" t="s">
        <v>538</v>
      </c>
      <c r="D415" s="221">
        <v>0</v>
      </c>
    </row>
    <row r="416" spans="1:4" x14ac:dyDescent="0.2">
      <c r="A416" s="221" t="s">
        <v>1673</v>
      </c>
      <c r="B416" s="222">
        <v>3039</v>
      </c>
      <c r="C416" s="221">
        <v>460.49</v>
      </c>
      <c r="D416" s="221">
        <v>6.5994918460000003</v>
      </c>
    </row>
    <row r="417" spans="1:4" hidden="1" x14ac:dyDescent="0.2">
      <c r="A417" s="221" t="s">
        <v>1539</v>
      </c>
      <c r="B417" s="222">
        <v>2123</v>
      </c>
      <c r="C417" s="221" t="s">
        <v>1538</v>
      </c>
      <c r="D417" s="221">
        <v>0</v>
      </c>
    </row>
    <row r="418" spans="1:4" hidden="1" x14ac:dyDescent="0.2">
      <c r="A418" s="221" t="s">
        <v>1537</v>
      </c>
      <c r="B418" s="222">
        <v>2119</v>
      </c>
      <c r="C418" s="221" t="s">
        <v>1536</v>
      </c>
      <c r="D418" s="221">
        <v>0</v>
      </c>
    </row>
    <row r="419" spans="1:4" hidden="1" x14ac:dyDescent="0.2">
      <c r="A419" s="221" t="s">
        <v>1535</v>
      </c>
      <c r="B419" s="222">
        <v>2090</v>
      </c>
      <c r="C419" s="221" t="s">
        <v>1534</v>
      </c>
      <c r="D419" s="221">
        <v>0</v>
      </c>
    </row>
    <row r="420" spans="1:4" hidden="1" x14ac:dyDescent="0.2">
      <c r="A420" s="221" t="s">
        <v>1533</v>
      </c>
      <c r="B420" s="222">
        <v>2082</v>
      </c>
      <c r="C420" s="221" t="s">
        <v>538</v>
      </c>
      <c r="D420" s="221">
        <v>0</v>
      </c>
    </row>
    <row r="421" spans="1:4" hidden="1" x14ac:dyDescent="0.2">
      <c r="A421" s="221" t="s">
        <v>1532</v>
      </c>
      <c r="B421" s="222">
        <v>2074</v>
      </c>
      <c r="C421" s="221" t="s">
        <v>1474</v>
      </c>
      <c r="D421" s="221">
        <v>0</v>
      </c>
    </row>
    <row r="422" spans="1:4" hidden="1" x14ac:dyDescent="0.2">
      <c r="A422" s="221" t="s">
        <v>1458</v>
      </c>
      <c r="B422" s="222">
        <v>2072</v>
      </c>
      <c r="C422" s="221" t="s">
        <v>1457</v>
      </c>
      <c r="D422" s="221">
        <v>0</v>
      </c>
    </row>
    <row r="423" spans="1:4" hidden="1" x14ac:dyDescent="0.2">
      <c r="A423" s="221" t="s">
        <v>1531</v>
      </c>
      <c r="B423" s="222">
        <v>2069</v>
      </c>
      <c r="C423" s="221" t="s">
        <v>538</v>
      </c>
      <c r="D423" s="221">
        <v>0</v>
      </c>
    </row>
    <row r="424" spans="1:4" hidden="1" x14ac:dyDescent="0.2">
      <c r="A424" s="221" t="s">
        <v>1530</v>
      </c>
      <c r="B424" s="222">
        <v>2064</v>
      </c>
      <c r="C424" s="221" t="s">
        <v>538</v>
      </c>
      <c r="D424" s="221">
        <v>0</v>
      </c>
    </row>
    <row r="425" spans="1:4" hidden="1" x14ac:dyDescent="0.2">
      <c r="A425" s="221" t="s">
        <v>1529</v>
      </c>
      <c r="B425" s="222">
        <v>2057</v>
      </c>
      <c r="C425" s="221" t="s">
        <v>1528</v>
      </c>
      <c r="D425" s="221">
        <v>0</v>
      </c>
    </row>
    <row r="426" spans="1:4" hidden="1" x14ac:dyDescent="0.2">
      <c r="A426" s="221" t="s">
        <v>1527</v>
      </c>
      <c r="B426" s="222">
        <v>2042</v>
      </c>
      <c r="C426" s="221" t="s">
        <v>538</v>
      </c>
      <c r="D426" s="221">
        <v>0</v>
      </c>
    </row>
    <row r="427" spans="1:4" hidden="1" x14ac:dyDescent="0.2">
      <c r="A427" s="221" t="s">
        <v>1526</v>
      </c>
      <c r="B427" s="222">
        <v>2032</v>
      </c>
      <c r="C427" s="221" t="s">
        <v>538</v>
      </c>
      <c r="D427" s="221">
        <v>0</v>
      </c>
    </row>
    <row r="428" spans="1:4" hidden="1" x14ac:dyDescent="0.2">
      <c r="A428" s="221" t="s">
        <v>1525</v>
      </c>
      <c r="B428" s="222">
        <v>2014</v>
      </c>
      <c r="C428" s="221" t="s">
        <v>538</v>
      </c>
      <c r="D428" s="221">
        <v>0</v>
      </c>
    </row>
    <row r="429" spans="1:4" hidden="1" x14ac:dyDescent="0.2">
      <c r="A429" s="221" t="s">
        <v>1524</v>
      </c>
      <c r="B429" s="222">
        <v>2013</v>
      </c>
      <c r="C429" s="221" t="s">
        <v>538</v>
      </c>
      <c r="D429" s="221">
        <v>0</v>
      </c>
    </row>
    <row r="430" spans="1:4" hidden="1" x14ac:dyDescent="0.2">
      <c r="A430" s="221" t="s">
        <v>1523</v>
      </c>
      <c r="B430" s="222">
        <v>1996</v>
      </c>
      <c r="C430" s="221" t="s">
        <v>538</v>
      </c>
      <c r="D430" s="221">
        <v>0</v>
      </c>
    </row>
    <row r="431" spans="1:4" hidden="1" x14ac:dyDescent="0.2">
      <c r="A431" s="221" t="s">
        <v>1137</v>
      </c>
      <c r="B431" s="222">
        <v>1978</v>
      </c>
      <c r="C431" s="221" t="s">
        <v>538</v>
      </c>
      <c r="D431" s="221">
        <v>0</v>
      </c>
    </row>
    <row r="432" spans="1:4" hidden="1" x14ac:dyDescent="0.2">
      <c r="A432" s="221" t="s">
        <v>1522</v>
      </c>
      <c r="B432" s="222">
        <v>1970</v>
      </c>
      <c r="C432" s="221" t="s">
        <v>538</v>
      </c>
      <c r="D432" s="221">
        <v>0</v>
      </c>
    </row>
    <row r="433" spans="1:4" hidden="1" x14ac:dyDescent="0.2">
      <c r="A433" s="221" t="s">
        <v>1521</v>
      </c>
      <c r="B433" s="222">
        <v>1942</v>
      </c>
      <c r="C433" s="221" t="s">
        <v>1520</v>
      </c>
      <c r="D433" s="221">
        <v>0</v>
      </c>
    </row>
    <row r="434" spans="1:4" hidden="1" x14ac:dyDescent="0.2">
      <c r="A434" s="221" t="s">
        <v>1519</v>
      </c>
      <c r="B434" s="222">
        <v>1940</v>
      </c>
      <c r="C434" s="221" t="s">
        <v>604</v>
      </c>
      <c r="D434" s="221">
        <v>0</v>
      </c>
    </row>
    <row r="435" spans="1:4" hidden="1" x14ac:dyDescent="0.2">
      <c r="A435" s="221" t="s">
        <v>1436</v>
      </c>
      <c r="B435" s="222">
        <v>1897</v>
      </c>
      <c r="C435" s="221" t="s">
        <v>1435</v>
      </c>
      <c r="D435" s="221">
        <v>0</v>
      </c>
    </row>
    <row r="436" spans="1:4" hidden="1" x14ac:dyDescent="0.2">
      <c r="A436" s="221" t="s">
        <v>1518</v>
      </c>
      <c r="B436" s="222">
        <v>1892</v>
      </c>
      <c r="C436" s="221" t="s">
        <v>543</v>
      </c>
      <c r="D436" s="221">
        <v>0</v>
      </c>
    </row>
    <row r="437" spans="1:4" hidden="1" x14ac:dyDescent="0.2">
      <c r="A437" s="221" t="s">
        <v>1517</v>
      </c>
      <c r="B437" s="222">
        <v>1891</v>
      </c>
      <c r="C437" s="221" t="s">
        <v>1516</v>
      </c>
      <c r="D437" s="221">
        <v>0</v>
      </c>
    </row>
    <row r="438" spans="1:4" hidden="1" x14ac:dyDescent="0.2">
      <c r="A438" s="221" t="s">
        <v>1515</v>
      </c>
      <c r="B438" s="222">
        <v>1890</v>
      </c>
      <c r="C438" s="221" t="s">
        <v>538</v>
      </c>
      <c r="D438" s="221">
        <v>0</v>
      </c>
    </row>
    <row r="439" spans="1:4" hidden="1" x14ac:dyDescent="0.2">
      <c r="A439" s="221" t="s">
        <v>1514</v>
      </c>
      <c r="B439" s="222">
        <v>1889</v>
      </c>
      <c r="C439" s="221" t="s">
        <v>538</v>
      </c>
      <c r="D439" s="221">
        <v>0</v>
      </c>
    </row>
    <row r="440" spans="1:4" hidden="1" x14ac:dyDescent="0.2">
      <c r="A440" s="221" t="s">
        <v>1513</v>
      </c>
      <c r="B440" s="222">
        <v>1881</v>
      </c>
      <c r="C440" s="221" t="s">
        <v>538</v>
      </c>
      <c r="D440" s="221">
        <v>0</v>
      </c>
    </row>
    <row r="441" spans="1:4" hidden="1" x14ac:dyDescent="0.2">
      <c r="A441" s="221" t="s">
        <v>1302</v>
      </c>
      <c r="B441" s="222">
        <v>1876</v>
      </c>
      <c r="C441" s="221" t="s">
        <v>538</v>
      </c>
      <c r="D441" s="221">
        <v>0</v>
      </c>
    </row>
    <row r="442" spans="1:4" hidden="1" x14ac:dyDescent="0.2">
      <c r="A442" s="221" t="s">
        <v>1512</v>
      </c>
      <c r="B442" s="222">
        <v>1875</v>
      </c>
      <c r="C442" s="221" t="s">
        <v>1511</v>
      </c>
      <c r="D442" s="221">
        <v>0</v>
      </c>
    </row>
    <row r="443" spans="1:4" hidden="1" x14ac:dyDescent="0.2">
      <c r="A443" s="221" t="s">
        <v>1510</v>
      </c>
      <c r="B443" s="222">
        <v>1863</v>
      </c>
      <c r="C443" s="221" t="s">
        <v>674</v>
      </c>
      <c r="D443" s="221">
        <v>0</v>
      </c>
    </row>
    <row r="444" spans="1:4" hidden="1" x14ac:dyDescent="0.2">
      <c r="A444" s="221" t="s">
        <v>1388</v>
      </c>
      <c r="B444" s="222">
        <v>1857</v>
      </c>
      <c r="C444" s="221" t="s">
        <v>1387</v>
      </c>
      <c r="D444" s="221">
        <v>0</v>
      </c>
    </row>
    <row r="445" spans="1:4" hidden="1" x14ac:dyDescent="0.2">
      <c r="A445" s="221" t="s">
        <v>1509</v>
      </c>
      <c r="B445" s="222">
        <v>1851</v>
      </c>
      <c r="C445" s="221" t="s">
        <v>538</v>
      </c>
      <c r="D445" s="221">
        <v>0</v>
      </c>
    </row>
    <row r="446" spans="1:4" hidden="1" x14ac:dyDescent="0.2">
      <c r="A446" s="221" t="s">
        <v>1428</v>
      </c>
      <c r="B446" s="222">
        <v>1841</v>
      </c>
      <c r="C446" s="221" t="s">
        <v>1427</v>
      </c>
      <c r="D446" s="221">
        <v>0</v>
      </c>
    </row>
    <row r="447" spans="1:4" hidden="1" x14ac:dyDescent="0.2">
      <c r="A447" s="221" t="s">
        <v>1508</v>
      </c>
      <c r="B447" s="222">
        <v>1831</v>
      </c>
      <c r="C447" s="221" t="s">
        <v>1507</v>
      </c>
      <c r="D447" s="221">
        <v>0</v>
      </c>
    </row>
    <row r="448" spans="1:4" hidden="1" x14ac:dyDescent="0.2">
      <c r="A448" s="221" t="s">
        <v>1013</v>
      </c>
      <c r="B448" s="222">
        <v>1825</v>
      </c>
      <c r="C448" s="221" t="s">
        <v>538</v>
      </c>
      <c r="D448" s="221">
        <v>0</v>
      </c>
    </row>
    <row r="449" spans="1:4" hidden="1" x14ac:dyDescent="0.2">
      <c r="A449" s="221" t="s">
        <v>1506</v>
      </c>
      <c r="B449" s="222">
        <v>1820</v>
      </c>
      <c r="C449" s="221" t="s">
        <v>1505</v>
      </c>
      <c r="D449" s="221">
        <v>0</v>
      </c>
    </row>
    <row r="450" spans="1:4" hidden="1" x14ac:dyDescent="0.2">
      <c r="A450" s="221" t="s">
        <v>1504</v>
      </c>
      <c r="B450" s="222">
        <v>1820</v>
      </c>
      <c r="C450" s="221" t="s">
        <v>538</v>
      </c>
      <c r="D450" s="221">
        <v>0</v>
      </c>
    </row>
    <row r="451" spans="1:4" hidden="1" x14ac:dyDescent="0.2">
      <c r="A451" s="221" t="s">
        <v>1503</v>
      </c>
      <c r="B451" s="222">
        <v>1816</v>
      </c>
      <c r="C451" s="221" t="s">
        <v>538</v>
      </c>
      <c r="D451" s="221">
        <v>0</v>
      </c>
    </row>
    <row r="452" spans="1:4" hidden="1" x14ac:dyDescent="0.2">
      <c r="A452" s="221" t="s">
        <v>1502</v>
      </c>
      <c r="B452" s="222">
        <v>1816</v>
      </c>
      <c r="C452" s="221" t="s">
        <v>538</v>
      </c>
      <c r="D452" s="221">
        <v>0</v>
      </c>
    </row>
    <row r="453" spans="1:4" hidden="1" x14ac:dyDescent="0.2">
      <c r="A453" s="221" t="s">
        <v>1231</v>
      </c>
      <c r="B453" s="222">
        <v>1810</v>
      </c>
      <c r="C453" s="221" t="s">
        <v>538</v>
      </c>
      <c r="D453" s="221">
        <v>0</v>
      </c>
    </row>
    <row r="454" spans="1:4" hidden="1" x14ac:dyDescent="0.2">
      <c r="A454" s="221" t="s">
        <v>1501</v>
      </c>
      <c r="B454" s="222">
        <v>1795</v>
      </c>
      <c r="C454" s="221" t="s">
        <v>538</v>
      </c>
      <c r="D454" s="221">
        <v>0</v>
      </c>
    </row>
    <row r="455" spans="1:4" hidden="1" x14ac:dyDescent="0.2">
      <c r="A455" s="221" t="s">
        <v>1500</v>
      </c>
      <c r="B455" s="222">
        <v>1795</v>
      </c>
      <c r="C455" s="221" t="s">
        <v>1487</v>
      </c>
      <c r="D455" s="221">
        <v>0</v>
      </c>
    </row>
    <row r="456" spans="1:4" hidden="1" x14ac:dyDescent="0.2">
      <c r="A456" s="221" t="s">
        <v>1499</v>
      </c>
      <c r="B456" s="222">
        <v>1792</v>
      </c>
      <c r="C456" s="221" t="s">
        <v>538</v>
      </c>
      <c r="D456" s="221">
        <v>0</v>
      </c>
    </row>
    <row r="457" spans="1:4" hidden="1" x14ac:dyDescent="0.2">
      <c r="A457" s="221" t="s">
        <v>1498</v>
      </c>
      <c r="B457" s="222">
        <v>1783</v>
      </c>
      <c r="C457" s="221" t="s">
        <v>538</v>
      </c>
      <c r="D457" s="221">
        <v>0</v>
      </c>
    </row>
    <row r="458" spans="1:4" hidden="1" x14ac:dyDescent="0.2">
      <c r="A458" s="221" t="s">
        <v>1422</v>
      </c>
      <c r="B458" s="222">
        <v>1782</v>
      </c>
      <c r="C458" s="221" t="s">
        <v>1421</v>
      </c>
      <c r="D458" s="221">
        <v>0</v>
      </c>
    </row>
    <row r="459" spans="1:4" hidden="1" x14ac:dyDescent="0.2">
      <c r="A459" s="221" t="s">
        <v>1497</v>
      </c>
      <c r="B459" s="222">
        <v>1776</v>
      </c>
      <c r="C459" s="221" t="s">
        <v>538</v>
      </c>
      <c r="D459" s="221">
        <v>0</v>
      </c>
    </row>
    <row r="460" spans="1:4" hidden="1" x14ac:dyDescent="0.2">
      <c r="A460" s="221" t="s">
        <v>1496</v>
      </c>
      <c r="B460" s="222">
        <v>1776</v>
      </c>
      <c r="C460" s="221" t="s">
        <v>538</v>
      </c>
      <c r="D460" s="221">
        <v>0</v>
      </c>
    </row>
    <row r="461" spans="1:4" hidden="1" x14ac:dyDescent="0.2">
      <c r="A461" s="221" t="s">
        <v>1495</v>
      </c>
      <c r="B461" s="222">
        <v>1766</v>
      </c>
      <c r="C461" s="221" t="s">
        <v>538</v>
      </c>
      <c r="D461" s="221">
        <v>0</v>
      </c>
    </row>
    <row r="462" spans="1:4" hidden="1" x14ac:dyDescent="0.2">
      <c r="A462" s="221" t="s">
        <v>1494</v>
      </c>
      <c r="B462" s="222">
        <v>1763</v>
      </c>
      <c r="C462" s="221" t="s">
        <v>1493</v>
      </c>
      <c r="D462" s="221">
        <v>0</v>
      </c>
    </row>
    <row r="463" spans="1:4" hidden="1" x14ac:dyDescent="0.2">
      <c r="A463" s="221" t="s">
        <v>1492</v>
      </c>
      <c r="B463" s="222">
        <v>1754</v>
      </c>
      <c r="C463" s="221" t="s">
        <v>538</v>
      </c>
      <c r="D463" s="221">
        <v>0</v>
      </c>
    </row>
    <row r="464" spans="1:4" hidden="1" x14ac:dyDescent="0.2">
      <c r="A464" s="221" t="s">
        <v>1491</v>
      </c>
      <c r="B464" s="222">
        <v>1739</v>
      </c>
      <c r="C464" s="221" t="s">
        <v>1490</v>
      </c>
      <c r="D464" s="221">
        <v>0</v>
      </c>
    </row>
    <row r="465" spans="1:4" hidden="1" x14ac:dyDescent="0.2">
      <c r="A465" s="221" t="s">
        <v>1489</v>
      </c>
      <c r="B465" s="222">
        <v>1735</v>
      </c>
      <c r="C465" s="221" t="s">
        <v>538</v>
      </c>
      <c r="D465" s="221">
        <v>0</v>
      </c>
    </row>
    <row r="466" spans="1:4" hidden="1" x14ac:dyDescent="0.2">
      <c r="A466" s="221" t="s">
        <v>1488</v>
      </c>
      <c r="B466" s="222">
        <v>1733</v>
      </c>
      <c r="C466" s="221" t="s">
        <v>1487</v>
      </c>
      <c r="D466" s="221">
        <v>0</v>
      </c>
    </row>
    <row r="467" spans="1:4" hidden="1" x14ac:dyDescent="0.2">
      <c r="A467" s="221" t="s">
        <v>1486</v>
      </c>
      <c r="B467" s="222">
        <v>1727</v>
      </c>
      <c r="C467" s="221" t="s">
        <v>538</v>
      </c>
      <c r="D467" s="221">
        <v>0</v>
      </c>
    </row>
    <row r="468" spans="1:4" hidden="1" x14ac:dyDescent="0.2">
      <c r="A468" s="221" t="s">
        <v>1485</v>
      </c>
      <c r="B468" s="222">
        <v>1726</v>
      </c>
      <c r="C468" s="221" t="s">
        <v>538</v>
      </c>
      <c r="D468" s="221">
        <v>0</v>
      </c>
    </row>
    <row r="469" spans="1:4" hidden="1" x14ac:dyDescent="0.2">
      <c r="A469" s="221" t="s">
        <v>1484</v>
      </c>
      <c r="B469" s="222">
        <v>1720</v>
      </c>
      <c r="C469" s="221" t="s">
        <v>538</v>
      </c>
      <c r="D469" s="221">
        <v>0</v>
      </c>
    </row>
    <row r="470" spans="1:4" hidden="1" x14ac:dyDescent="0.2">
      <c r="A470" s="221" t="s">
        <v>1483</v>
      </c>
      <c r="B470" s="222">
        <v>1708</v>
      </c>
      <c r="C470" s="221" t="s">
        <v>538</v>
      </c>
      <c r="D470" s="221">
        <v>0</v>
      </c>
    </row>
    <row r="471" spans="1:4" hidden="1" x14ac:dyDescent="0.2">
      <c r="A471" s="221" t="s">
        <v>1383</v>
      </c>
      <c r="B471" s="222">
        <v>1703</v>
      </c>
      <c r="C471" s="221" t="s">
        <v>538</v>
      </c>
      <c r="D471" s="221">
        <v>0</v>
      </c>
    </row>
    <row r="472" spans="1:4" hidden="1" x14ac:dyDescent="0.2">
      <c r="A472" s="221" t="s">
        <v>1482</v>
      </c>
      <c r="B472" s="222">
        <v>1701</v>
      </c>
      <c r="C472" s="221" t="s">
        <v>538</v>
      </c>
      <c r="D472" s="221">
        <v>0</v>
      </c>
    </row>
    <row r="473" spans="1:4" hidden="1" x14ac:dyDescent="0.2">
      <c r="A473" s="221" t="s">
        <v>1481</v>
      </c>
      <c r="B473" s="222">
        <v>1695</v>
      </c>
      <c r="C473" s="221" t="s">
        <v>1480</v>
      </c>
      <c r="D473" s="221">
        <v>0</v>
      </c>
    </row>
    <row r="474" spans="1:4" hidden="1" x14ac:dyDescent="0.2">
      <c r="A474" s="221" t="s">
        <v>1479</v>
      </c>
      <c r="B474" s="222">
        <v>1693</v>
      </c>
      <c r="C474" s="221" t="s">
        <v>538</v>
      </c>
      <c r="D474" s="221">
        <v>0</v>
      </c>
    </row>
    <row r="475" spans="1:4" hidden="1" x14ac:dyDescent="0.2">
      <c r="A475" s="221" t="s">
        <v>1478</v>
      </c>
      <c r="B475" s="222">
        <v>1689</v>
      </c>
      <c r="C475" s="221" t="s">
        <v>538</v>
      </c>
      <c r="D475" s="221">
        <v>0</v>
      </c>
    </row>
    <row r="476" spans="1:4" hidden="1" x14ac:dyDescent="0.2">
      <c r="A476" s="221" t="s">
        <v>1477</v>
      </c>
      <c r="B476" s="222">
        <v>1688</v>
      </c>
      <c r="C476" s="221" t="s">
        <v>538</v>
      </c>
      <c r="D476" s="221">
        <v>0</v>
      </c>
    </row>
    <row r="477" spans="1:4" hidden="1" x14ac:dyDescent="0.2">
      <c r="A477" s="221" t="s">
        <v>1476</v>
      </c>
      <c r="B477" s="222">
        <v>1684</v>
      </c>
      <c r="C477" s="221" t="s">
        <v>538</v>
      </c>
      <c r="D477" s="221">
        <v>0</v>
      </c>
    </row>
    <row r="478" spans="1:4" hidden="1" x14ac:dyDescent="0.2">
      <c r="A478" s="221" t="s">
        <v>1475</v>
      </c>
      <c r="B478" s="222">
        <v>1683</v>
      </c>
      <c r="C478" s="221" t="s">
        <v>1474</v>
      </c>
      <c r="D478" s="221">
        <v>0</v>
      </c>
    </row>
    <row r="479" spans="1:4" hidden="1" x14ac:dyDescent="0.2">
      <c r="A479" s="221" t="s">
        <v>1473</v>
      </c>
      <c r="B479" s="222">
        <v>1677</v>
      </c>
      <c r="C479" s="221" t="s">
        <v>538</v>
      </c>
      <c r="D479" s="221">
        <v>0</v>
      </c>
    </row>
    <row r="480" spans="1:4" hidden="1" x14ac:dyDescent="0.2">
      <c r="A480" s="221" t="s">
        <v>1472</v>
      </c>
      <c r="B480" s="222">
        <v>1677</v>
      </c>
      <c r="C480" s="221" t="s">
        <v>1471</v>
      </c>
      <c r="D480" s="221">
        <v>0</v>
      </c>
    </row>
    <row r="481" spans="1:4" hidden="1" x14ac:dyDescent="0.2">
      <c r="A481" s="221" t="s">
        <v>1470</v>
      </c>
      <c r="B481" s="222">
        <v>1660</v>
      </c>
      <c r="C481" s="221" t="s">
        <v>538</v>
      </c>
      <c r="D481" s="221">
        <v>0</v>
      </c>
    </row>
    <row r="482" spans="1:4" hidden="1" x14ac:dyDescent="0.2">
      <c r="A482" s="221" t="s">
        <v>1469</v>
      </c>
      <c r="B482" s="222">
        <v>1652</v>
      </c>
      <c r="C482" s="221" t="s">
        <v>538</v>
      </c>
      <c r="D482" s="221">
        <v>0</v>
      </c>
    </row>
    <row r="483" spans="1:4" hidden="1" x14ac:dyDescent="0.2">
      <c r="A483" s="221" t="s">
        <v>1468</v>
      </c>
      <c r="B483" s="222">
        <v>1643</v>
      </c>
      <c r="C483" s="221" t="s">
        <v>538</v>
      </c>
      <c r="D483" s="221">
        <v>0</v>
      </c>
    </row>
    <row r="484" spans="1:4" hidden="1" x14ac:dyDescent="0.2">
      <c r="A484" s="221" t="s">
        <v>1467</v>
      </c>
      <c r="B484" s="222">
        <v>1637</v>
      </c>
      <c r="C484" s="221" t="s">
        <v>538</v>
      </c>
      <c r="D484" s="221">
        <v>0</v>
      </c>
    </row>
    <row r="485" spans="1:4" hidden="1" x14ac:dyDescent="0.2">
      <c r="A485" s="221" t="s">
        <v>1466</v>
      </c>
      <c r="B485" s="222">
        <v>1629</v>
      </c>
      <c r="C485" s="221" t="s">
        <v>538</v>
      </c>
      <c r="D485" s="221">
        <v>0</v>
      </c>
    </row>
    <row r="486" spans="1:4" hidden="1" x14ac:dyDescent="0.2">
      <c r="A486" s="221" t="s">
        <v>1465</v>
      </c>
      <c r="B486" s="222">
        <v>1627</v>
      </c>
      <c r="C486" s="221" t="s">
        <v>538</v>
      </c>
      <c r="D486" s="221">
        <v>0</v>
      </c>
    </row>
    <row r="487" spans="1:4" hidden="1" x14ac:dyDescent="0.2">
      <c r="A487" s="221" t="s">
        <v>1464</v>
      </c>
      <c r="B487" s="222">
        <v>1627</v>
      </c>
      <c r="C487" s="221" t="s">
        <v>538</v>
      </c>
      <c r="D487" s="221">
        <v>0</v>
      </c>
    </row>
    <row r="488" spans="1:4" hidden="1" x14ac:dyDescent="0.2">
      <c r="A488" s="221" t="s">
        <v>1463</v>
      </c>
      <c r="B488" s="222">
        <v>1618</v>
      </c>
      <c r="C488" s="221" t="s">
        <v>1462</v>
      </c>
      <c r="D488" s="221">
        <v>0</v>
      </c>
    </row>
    <row r="489" spans="1:4" hidden="1" x14ac:dyDescent="0.2">
      <c r="A489" s="221" t="s">
        <v>1461</v>
      </c>
      <c r="B489" s="222">
        <v>1615</v>
      </c>
      <c r="C489" s="221" t="s">
        <v>538</v>
      </c>
      <c r="D489" s="221">
        <v>0</v>
      </c>
    </row>
    <row r="490" spans="1:4" hidden="1" x14ac:dyDescent="0.2">
      <c r="A490" s="221" t="s">
        <v>1460</v>
      </c>
      <c r="B490" s="222">
        <v>1605</v>
      </c>
      <c r="C490" s="221" t="s">
        <v>538</v>
      </c>
      <c r="D490" s="221">
        <v>0</v>
      </c>
    </row>
    <row r="491" spans="1:4" hidden="1" x14ac:dyDescent="0.2">
      <c r="A491" s="221" t="s">
        <v>1459</v>
      </c>
      <c r="B491" s="222">
        <v>1605</v>
      </c>
      <c r="C491" s="221" t="s">
        <v>538</v>
      </c>
      <c r="D491" s="221">
        <v>0</v>
      </c>
    </row>
    <row r="492" spans="1:4" hidden="1" x14ac:dyDescent="0.2">
      <c r="A492" s="221" t="s">
        <v>1458</v>
      </c>
      <c r="B492" s="222">
        <v>1602</v>
      </c>
      <c r="C492" s="221" t="s">
        <v>1457</v>
      </c>
      <c r="D492" s="221">
        <v>0</v>
      </c>
    </row>
    <row r="493" spans="1:4" hidden="1" x14ac:dyDescent="0.2">
      <c r="A493" s="221" t="s">
        <v>1456</v>
      </c>
      <c r="B493" s="222">
        <v>1596</v>
      </c>
      <c r="C493" s="221" t="s">
        <v>1455</v>
      </c>
      <c r="D493" s="221">
        <v>0</v>
      </c>
    </row>
    <row r="494" spans="1:4" hidden="1" x14ac:dyDescent="0.2">
      <c r="A494" s="221" t="s">
        <v>1454</v>
      </c>
      <c r="B494" s="222">
        <v>1592</v>
      </c>
      <c r="C494" s="221" t="s">
        <v>538</v>
      </c>
      <c r="D494" s="221">
        <v>0</v>
      </c>
    </row>
    <row r="495" spans="1:4" hidden="1" x14ac:dyDescent="0.2">
      <c r="A495" s="221" t="s">
        <v>1453</v>
      </c>
      <c r="B495" s="222">
        <v>1592</v>
      </c>
      <c r="C495" s="221" t="s">
        <v>538</v>
      </c>
      <c r="D495" s="221">
        <v>0</v>
      </c>
    </row>
    <row r="496" spans="1:4" hidden="1" x14ac:dyDescent="0.2">
      <c r="A496" s="221" t="s">
        <v>1452</v>
      </c>
      <c r="B496" s="222">
        <v>1589</v>
      </c>
      <c r="C496" s="221" t="s">
        <v>1451</v>
      </c>
      <c r="D496" s="221">
        <v>0</v>
      </c>
    </row>
    <row r="497" spans="1:4" hidden="1" x14ac:dyDescent="0.2">
      <c r="A497" s="221" t="s">
        <v>1450</v>
      </c>
      <c r="B497" s="222">
        <v>1585</v>
      </c>
      <c r="C497" s="221" t="s">
        <v>538</v>
      </c>
      <c r="D497" s="221">
        <v>0</v>
      </c>
    </row>
    <row r="498" spans="1:4" hidden="1" x14ac:dyDescent="0.2">
      <c r="A498" s="221" t="s">
        <v>1449</v>
      </c>
      <c r="B498" s="222">
        <v>1580</v>
      </c>
      <c r="C498" s="221" t="s">
        <v>538</v>
      </c>
      <c r="D498" s="221">
        <v>0</v>
      </c>
    </row>
    <row r="499" spans="1:4" hidden="1" x14ac:dyDescent="0.2">
      <c r="A499" s="221" t="s">
        <v>1448</v>
      </c>
      <c r="B499" s="222">
        <v>1578</v>
      </c>
      <c r="C499" s="221" t="s">
        <v>538</v>
      </c>
      <c r="D499" s="221">
        <v>0</v>
      </c>
    </row>
    <row r="500" spans="1:4" hidden="1" x14ac:dyDescent="0.2">
      <c r="A500" s="221" t="s">
        <v>1447</v>
      </c>
      <c r="B500" s="222">
        <v>1577</v>
      </c>
      <c r="C500" s="221" t="s">
        <v>538</v>
      </c>
      <c r="D500" s="221">
        <v>0</v>
      </c>
    </row>
    <row r="501" spans="1:4" hidden="1" x14ac:dyDescent="0.2">
      <c r="A501" s="221" t="s">
        <v>1415</v>
      </c>
      <c r="B501" s="222">
        <v>1575</v>
      </c>
      <c r="C501" s="221" t="s">
        <v>829</v>
      </c>
      <c r="D501" s="221">
        <v>0</v>
      </c>
    </row>
    <row r="502" spans="1:4" hidden="1" x14ac:dyDescent="0.2">
      <c r="A502" s="221" t="s">
        <v>1046</v>
      </c>
      <c r="B502" s="222">
        <v>1575</v>
      </c>
      <c r="C502" s="221" t="s">
        <v>538</v>
      </c>
      <c r="D502" s="221">
        <v>0</v>
      </c>
    </row>
    <row r="503" spans="1:4" hidden="1" x14ac:dyDescent="0.2">
      <c r="A503" s="221" t="s">
        <v>1306</v>
      </c>
      <c r="B503" s="222">
        <v>1575</v>
      </c>
      <c r="C503" s="221" t="s">
        <v>1305</v>
      </c>
      <c r="D503" s="221">
        <v>0</v>
      </c>
    </row>
    <row r="504" spans="1:4" hidden="1" x14ac:dyDescent="0.2">
      <c r="A504" s="221" t="s">
        <v>1446</v>
      </c>
      <c r="B504" s="222">
        <v>1571</v>
      </c>
      <c r="C504" s="221" t="s">
        <v>543</v>
      </c>
      <c r="D504" s="221">
        <v>0</v>
      </c>
    </row>
    <row r="505" spans="1:4" hidden="1" x14ac:dyDescent="0.2">
      <c r="A505" s="221" t="s">
        <v>1445</v>
      </c>
      <c r="B505" s="222">
        <v>1568</v>
      </c>
      <c r="C505" s="221" t="s">
        <v>538</v>
      </c>
      <c r="D505" s="221">
        <v>0</v>
      </c>
    </row>
    <row r="506" spans="1:4" hidden="1" x14ac:dyDescent="0.2">
      <c r="A506" s="221" t="s">
        <v>1444</v>
      </c>
      <c r="B506" s="222">
        <v>1565</v>
      </c>
      <c r="C506" s="221" t="s">
        <v>1443</v>
      </c>
      <c r="D506" s="221">
        <v>0</v>
      </c>
    </row>
    <row r="507" spans="1:4" hidden="1" x14ac:dyDescent="0.2">
      <c r="A507" s="221" t="s">
        <v>1442</v>
      </c>
      <c r="B507" s="222">
        <v>1560</v>
      </c>
      <c r="C507" s="221" t="s">
        <v>538</v>
      </c>
      <c r="D507" s="221">
        <v>0</v>
      </c>
    </row>
    <row r="508" spans="1:4" hidden="1" x14ac:dyDescent="0.2">
      <c r="A508" s="221" t="s">
        <v>1132</v>
      </c>
      <c r="B508" s="222">
        <v>1554</v>
      </c>
      <c r="C508" s="221" t="s">
        <v>538</v>
      </c>
      <c r="D508" s="221">
        <v>0</v>
      </c>
    </row>
    <row r="509" spans="1:4" hidden="1" x14ac:dyDescent="0.2">
      <c r="A509" s="221" t="s">
        <v>1441</v>
      </c>
      <c r="B509" s="222">
        <v>1551</v>
      </c>
      <c r="C509" s="221" t="s">
        <v>538</v>
      </c>
      <c r="D509" s="221">
        <v>0</v>
      </c>
    </row>
    <row r="510" spans="1:4" hidden="1" x14ac:dyDescent="0.2">
      <c r="A510" s="221" t="s">
        <v>1294</v>
      </c>
      <c r="B510" s="222">
        <v>1544</v>
      </c>
      <c r="C510" s="221" t="s">
        <v>1293</v>
      </c>
      <c r="D510" s="221">
        <v>0</v>
      </c>
    </row>
    <row r="511" spans="1:4" hidden="1" x14ac:dyDescent="0.2">
      <c r="A511" s="221" t="s">
        <v>1440</v>
      </c>
      <c r="B511" s="222">
        <v>1541</v>
      </c>
      <c r="C511" s="221" t="s">
        <v>538</v>
      </c>
      <c r="D511" s="221">
        <v>0</v>
      </c>
    </row>
    <row r="512" spans="1:4" hidden="1" x14ac:dyDescent="0.2">
      <c r="A512" s="221" t="s">
        <v>1439</v>
      </c>
      <c r="B512" s="222">
        <v>1537</v>
      </c>
      <c r="C512" s="221" t="s">
        <v>538</v>
      </c>
      <c r="D512" s="221">
        <v>0</v>
      </c>
    </row>
    <row r="513" spans="1:4" hidden="1" x14ac:dyDescent="0.2">
      <c r="A513" s="221" t="s">
        <v>1438</v>
      </c>
      <c r="B513" s="222">
        <v>1534</v>
      </c>
      <c r="C513" s="221" t="s">
        <v>1201</v>
      </c>
      <c r="D513" s="221">
        <v>0</v>
      </c>
    </row>
    <row r="514" spans="1:4" hidden="1" x14ac:dyDescent="0.2">
      <c r="A514" s="221" t="s">
        <v>1437</v>
      </c>
      <c r="B514" s="222">
        <v>1533</v>
      </c>
      <c r="C514" s="221" t="s">
        <v>538</v>
      </c>
      <c r="D514" s="221">
        <v>0</v>
      </c>
    </row>
    <row r="515" spans="1:4" hidden="1" x14ac:dyDescent="0.2">
      <c r="A515" s="221" t="s">
        <v>1436</v>
      </c>
      <c r="B515" s="222">
        <v>1533</v>
      </c>
      <c r="C515" s="221" t="s">
        <v>1435</v>
      </c>
      <c r="D515" s="221">
        <v>0</v>
      </c>
    </row>
    <row r="516" spans="1:4" hidden="1" x14ac:dyDescent="0.2">
      <c r="A516" s="221" t="s">
        <v>1434</v>
      </c>
      <c r="B516" s="222">
        <v>1524</v>
      </c>
      <c r="C516" s="221" t="s">
        <v>538</v>
      </c>
      <c r="D516" s="221">
        <v>0</v>
      </c>
    </row>
    <row r="517" spans="1:4" hidden="1" x14ac:dyDescent="0.2">
      <c r="A517" s="221" t="s">
        <v>1335</v>
      </c>
      <c r="B517" s="222">
        <v>1520</v>
      </c>
      <c r="C517" s="221" t="s">
        <v>1334</v>
      </c>
      <c r="D517" s="221">
        <v>0</v>
      </c>
    </row>
    <row r="518" spans="1:4" hidden="1" x14ac:dyDescent="0.2">
      <c r="A518" s="221" t="s">
        <v>1433</v>
      </c>
      <c r="B518" s="222">
        <v>1507</v>
      </c>
      <c r="C518" s="221" t="s">
        <v>538</v>
      </c>
      <c r="D518" s="221">
        <v>0</v>
      </c>
    </row>
    <row r="519" spans="1:4" hidden="1" x14ac:dyDescent="0.2">
      <c r="A519" s="221" t="s">
        <v>1432</v>
      </c>
      <c r="B519" s="222">
        <v>1500</v>
      </c>
      <c r="C519" s="221" t="s">
        <v>538</v>
      </c>
      <c r="D519" s="221">
        <v>0</v>
      </c>
    </row>
    <row r="520" spans="1:4" hidden="1" x14ac:dyDescent="0.2">
      <c r="A520" s="221" t="s">
        <v>1077</v>
      </c>
      <c r="B520" s="222">
        <v>1495</v>
      </c>
      <c r="C520" s="221" t="s">
        <v>538</v>
      </c>
      <c r="D520" s="221">
        <v>0</v>
      </c>
    </row>
    <row r="521" spans="1:4" hidden="1" x14ac:dyDescent="0.2">
      <c r="A521" s="221" t="s">
        <v>1431</v>
      </c>
      <c r="B521" s="222">
        <v>1491</v>
      </c>
      <c r="C521" s="221" t="s">
        <v>538</v>
      </c>
      <c r="D521" s="221">
        <v>0</v>
      </c>
    </row>
    <row r="522" spans="1:4" x14ac:dyDescent="0.2">
      <c r="A522" s="221" t="s">
        <v>1128</v>
      </c>
      <c r="B522" s="221">
        <v>842</v>
      </c>
      <c r="C522" s="221">
        <v>129.99</v>
      </c>
      <c r="D522" s="221">
        <v>6.4774213400000002</v>
      </c>
    </row>
    <row r="523" spans="1:4" hidden="1" x14ac:dyDescent="0.2">
      <c r="A523" s="221" t="s">
        <v>1429</v>
      </c>
      <c r="B523" s="222">
        <v>1488</v>
      </c>
      <c r="C523" s="221" t="s">
        <v>538</v>
      </c>
      <c r="D523" s="221">
        <v>0</v>
      </c>
    </row>
    <row r="524" spans="1:4" hidden="1" x14ac:dyDescent="0.2">
      <c r="A524" s="221" t="s">
        <v>1428</v>
      </c>
      <c r="B524" s="222">
        <v>1481</v>
      </c>
      <c r="C524" s="221" t="s">
        <v>1427</v>
      </c>
      <c r="D524" s="221">
        <v>0</v>
      </c>
    </row>
    <row r="525" spans="1:4" hidden="1" x14ac:dyDescent="0.2">
      <c r="A525" s="221" t="s">
        <v>1426</v>
      </c>
      <c r="B525" s="222">
        <v>1475</v>
      </c>
      <c r="C525" s="221" t="s">
        <v>538</v>
      </c>
      <c r="D525" s="221">
        <v>0</v>
      </c>
    </row>
    <row r="526" spans="1:4" hidden="1" x14ac:dyDescent="0.2">
      <c r="A526" s="221" t="s">
        <v>1425</v>
      </c>
      <c r="B526" s="222">
        <v>1475</v>
      </c>
      <c r="C526" s="221" t="s">
        <v>538</v>
      </c>
      <c r="D526" s="221">
        <v>0</v>
      </c>
    </row>
    <row r="527" spans="1:4" hidden="1" x14ac:dyDescent="0.2">
      <c r="A527" s="221" t="s">
        <v>1424</v>
      </c>
      <c r="B527" s="222">
        <v>1473</v>
      </c>
      <c r="C527" s="221" t="s">
        <v>538</v>
      </c>
      <c r="D527" s="221">
        <v>0</v>
      </c>
    </row>
    <row r="528" spans="1:4" hidden="1" x14ac:dyDescent="0.2">
      <c r="A528" s="221" t="s">
        <v>1423</v>
      </c>
      <c r="B528" s="222">
        <v>1472</v>
      </c>
      <c r="C528" s="221" t="s">
        <v>538</v>
      </c>
      <c r="D528" s="221">
        <v>0</v>
      </c>
    </row>
    <row r="529" spans="1:4" hidden="1" x14ac:dyDescent="0.2">
      <c r="A529" s="221" t="s">
        <v>1422</v>
      </c>
      <c r="B529" s="222">
        <v>1471</v>
      </c>
      <c r="C529" s="221" t="s">
        <v>1421</v>
      </c>
      <c r="D529" s="221">
        <v>0</v>
      </c>
    </row>
    <row r="530" spans="1:4" hidden="1" x14ac:dyDescent="0.2">
      <c r="A530" s="221" t="s">
        <v>1420</v>
      </c>
      <c r="B530" s="222">
        <v>1471</v>
      </c>
      <c r="C530" s="221" t="s">
        <v>1419</v>
      </c>
      <c r="D530" s="221">
        <v>0</v>
      </c>
    </row>
    <row r="531" spans="1:4" hidden="1" x14ac:dyDescent="0.2">
      <c r="A531" s="221" t="s">
        <v>1418</v>
      </c>
      <c r="B531" s="222">
        <v>1466</v>
      </c>
      <c r="C531" s="221" t="s">
        <v>1417</v>
      </c>
      <c r="D531" s="221">
        <v>0</v>
      </c>
    </row>
    <row r="532" spans="1:4" hidden="1" x14ac:dyDescent="0.2">
      <c r="A532" s="221" t="s">
        <v>1416</v>
      </c>
      <c r="B532" s="222">
        <v>1462</v>
      </c>
      <c r="C532" s="221" t="s">
        <v>538</v>
      </c>
      <c r="D532" s="221">
        <v>0</v>
      </c>
    </row>
    <row r="533" spans="1:4" hidden="1" x14ac:dyDescent="0.2">
      <c r="A533" s="221" t="s">
        <v>1415</v>
      </c>
      <c r="B533" s="222">
        <v>1457</v>
      </c>
      <c r="C533" s="221" t="s">
        <v>829</v>
      </c>
      <c r="D533" s="221">
        <v>0</v>
      </c>
    </row>
    <row r="534" spans="1:4" hidden="1" x14ac:dyDescent="0.2">
      <c r="A534" s="221" t="s">
        <v>1414</v>
      </c>
      <c r="B534" s="222">
        <v>1447</v>
      </c>
      <c r="C534" s="221" t="s">
        <v>543</v>
      </c>
      <c r="D534" s="221">
        <v>0</v>
      </c>
    </row>
    <row r="535" spans="1:4" hidden="1" x14ac:dyDescent="0.2">
      <c r="A535" s="221" t="s">
        <v>1413</v>
      </c>
      <c r="B535" s="222">
        <v>1445</v>
      </c>
      <c r="C535" s="221" t="s">
        <v>538</v>
      </c>
      <c r="D535" s="221">
        <v>0</v>
      </c>
    </row>
    <row r="536" spans="1:4" hidden="1" x14ac:dyDescent="0.2">
      <c r="A536" s="221" t="s">
        <v>1412</v>
      </c>
      <c r="B536" s="222">
        <v>1437</v>
      </c>
      <c r="C536" s="221" t="s">
        <v>1411</v>
      </c>
      <c r="D536" s="221">
        <v>0</v>
      </c>
    </row>
    <row r="537" spans="1:4" hidden="1" x14ac:dyDescent="0.2">
      <c r="A537" s="221" t="s">
        <v>1370</v>
      </c>
      <c r="B537" s="222">
        <v>1436</v>
      </c>
      <c r="C537" s="221" t="s">
        <v>1369</v>
      </c>
      <c r="D537" s="221">
        <v>0</v>
      </c>
    </row>
    <row r="538" spans="1:4" hidden="1" x14ac:dyDescent="0.2">
      <c r="A538" s="221" t="s">
        <v>1410</v>
      </c>
      <c r="B538" s="222">
        <v>1427</v>
      </c>
      <c r="C538" s="221" t="s">
        <v>1409</v>
      </c>
      <c r="D538" s="221">
        <v>0</v>
      </c>
    </row>
    <row r="539" spans="1:4" hidden="1" x14ac:dyDescent="0.2">
      <c r="A539" s="221" t="s">
        <v>1408</v>
      </c>
      <c r="B539" s="222">
        <v>1427</v>
      </c>
      <c r="C539" s="221" t="s">
        <v>538</v>
      </c>
      <c r="D539" s="221">
        <v>0</v>
      </c>
    </row>
    <row r="540" spans="1:4" hidden="1" x14ac:dyDescent="0.2">
      <c r="A540" s="221" t="s">
        <v>1407</v>
      </c>
      <c r="B540" s="222">
        <v>1418</v>
      </c>
      <c r="C540" s="221" t="s">
        <v>1406</v>
      </c>
      <c r="D540" s="221">
        <v>0</v>
      </c>
    </row>
    <row r="541" spans="1:4" hidden="1" x14ac:dyDescent="0.2">
      <c r="A541" s="221" t="s">
        <v>1405</v>
      </c>
      <c r="B541" s="222">
        <v>1413</v>
      </c>
      <c r="C541" s="221" t="s">
        <v>604</v>
      </c>
      <c r="D541" s="221">
        <v>0</v>
      </c>
    </row>
    <row r="542" spans="1:4" hidden="1" x14ac:dyDescent="0.2">
      <c r="A542" s="221" t="s">
        <v>1404</v>
      </c>
      <c r="B542" s="222">
        <v>1407</v>
      </c>
      <c r="C542" s="221" t="s">
        <v>538</v>
      </c>
      <c r="D542" s="221">
        <v>0</v>
      </c>
    </row>
    <row r="543" spans="1:4" hidden="1" x14ac:dyDescent="0.2">
      <c r="A543" s="221" t="s">
        <v>1403</v>
      </c>
      <c r="B543" s="222">
        <v>1406</v>
      </c>
      <c r="C543" s="221" t="s">
        <v>538</v>
      </c>
      <c r="D543" s="221">
        <v>0</v>
      </c>
    </row>
    <row r="544" spans="1:4" hidden="1" x14ac:dyDescent="0.2">
      <c r="A544" s="221" t="s">
        <v>1319</v>
      </c>
      <c r="B544" s="222">
        <v>1404</v>
      </c>
      <c r="C544" s="221" t="s">
        <v>1318</v>
      </c>
      <c r="D544" s="221">
        <v>0</v>
      </c>
    </row>
    <row r="545" spans="1:4" hidden="1" x14ac:dyDescent="0.2">
      <c r="A545" s="221" t="s">
        <v>1402</v>
      </c>
      <c r="B545" s="222">
        <v>1400</v>
      </c>
      <c r="C545" s="221" t="s">
        <v>538</v>
      </c>
      <c r="D545" s="221">
        <v>0</v>
      </c>
    </row>
    <row r="546" spans="1:4" hidden="1" x14ac:dyDescent="0.2">
      <c r="A546" s="221" t="s">
        <v>1401</v>
      </c>
      <c r="B546" s="222">
        <v>1399</v>
      </c>
      <c r="C546" s="221" t="s">
        <v>538</v>
      </c>
      <c r="D546" s="221">
        <v>0</v>
      </c>
    </row>
    <row r="547" spans="1:4" hidden="1" x14ac:dyDescent="0.2">
      <c r="A547" s="221" t="s">
        <v>1400</v>
      </c>
      <c r="B547" s="222">
        <v>1398</v>
      </c>
      <c r="C547" s="221" t="s">
        <v>538</v>
      </c>
      <c r="D547" s="221">
        <v>0</v>
      </c>
    </row>
    <row r="548" spans="1:4" hidden="1" x14ac:dyDescent="0.2">
      <c r="A548" s="221" t="s">
        <v>1399</v>
      </c>
      <c r="B548" s="222">
        <v>1398</v>
      </c>
      <c r="C548" s="221" t="s">
        <v>538</v>
      </c>
      <c r="D548" s="221">
        <v>0</v>
      </c>
    </row>
    <row r="549" spans="1:4" hidden="1" x14ac:dyDescent="0.2">
      <c r="A549" s="221" t="s">
        <v>1398</v>
      </c>
      <c r="B549" s="222">
        <v>1394</v>
      </c>
      <c r="C549" s="221" t="s">
        <v>538</v>
      </c>
      <c r="D549" s="221">
        <v>0</v>
      </c>
    </row>
    <row r="550" spans="1:4" hidden="1" x14ac:dyDescent="0.2">
      <c r="A550" s="221" t="s">
        <v>1397</v>
      </c>
      <c r="B550" s="222">
        <v>1391</v>
      </c>
      <c r="C550" s="221" t="s">
        <v>538</v>
      </c>
      <c r="D550" s="221">
        <v>0</v>
      </c>
    </row>
    <row r="551" spans="1:4" hidden="1" x14ac:dyDescent="0.2">
      <c r="A551" s="221" t="s">
        <v>1396</v>
      </c>
      <c r="B551" s="222">
        <v>1390</v>
      </c>
      <c r="C551" s="221" t="s">
        <v>1395</v>
      </c>
      <c r="D551" s="221">
        <v>0</v>
      </c>
    </row>
    <row r="552" spans="1:4" hidden="1" x14ac:dyDescent="0.2">
      <c r="A552" s="221" t="s">
        <v>1394</v>
      </c>
      <c r="B552" s="222">
        <v>1389</v>
      </c>
      <c r="C552" s="221" t="s">
        <v>538</v>
      </c>
      <c r="D552" s="221">
        <v>0</v>
      </c>
    </row>
    <row r="553" spans="1:4" hidden="1" x14ac:dyDescent="0.2">
      <c r="A553" s="221" t="s">
        <v>1393</v>
      </c>
      <c r="B553" s="222">
        <v>1385</v>
      </c>
      <c r="C553" s="221" t="s">
        <v>538</v>
      </c>
      <c r="D553" s="221">
        <v>0</v>
      </c>
    </row>
    <row r="554" spans="1:4" hidden="1" x14ac:dyDescent="0.2">
      <c r="A554" s="221" t="s">
        <v>1296</v>
      </c>
      <c r="B554" s="222">
        <v>1384</v>
      </c>
      <c r="C554" s="221" t="s">
        <v>1295</v>
      </c>
      <c r="D554" s="221">
        <v>0</v>
      </c>
    </row>
    <row r="555" spans="1:4" hidden="1" x14ac:dyDescent="0.2">
      <c r="A555" s="221" t="s">
        <v>1392</v>
      </c>
      <c r="B555" s="222">
        <v>1383</v>
      </c>
      <c r="C555" s="221" t="s">
        <v>538</v>
      </c>
      <c r="D555" s="221">
        <v>0</v>
      </c>
    </row>
    <row r="556" spans="1:4" hidden="1" x14ac:dyDescent="0.2">
      <c r="A556" s="221" t="s">
        <v>1391</v>
      </c>
      <c r="B556" s="222">
        <v>1383</v>
      </c>
      <c r="C556" s="221" t="s">
        <v>1390</v>
      </c>
      <c r="D556" s="221">
        <v>0</v>
      </c>
    </row>
    <row r="557" spans="1:4" hidden="1" x14ac:dyDescent="0.2">
      <c r="A557" s="221" t="s">
        <v>1389</v>
      </c>
      <c r="B557" s="222">
        <v>1382</v>
      </c>
      <c r="C557" s="221" t="s">
        <v>538</v>
      </c>
      <c r="D557" s="221">
        <v>0</v>
      </c>
    </row>
    <row r="558" spans="1:4" hidden="1" x14ac:dyDescent="0.2">
      <c r="A558" s="221" t="s">
        <v>1388</v>
      </c>
      <c r="B558" s="222">
        <v>1382</v>
      </c>
      <c r="C558" s="221" t="s">
        <v>1387</v>
      </c>
      <c r="D558" s="221">
        <v>0</v>
      </c>
    </row>
    <row r="559" spans="1:4" hidden="1" x14ac:dyDescent="0.2">
      <c r="A559" s="221" t="s">
        <v>1386</v>
      </c>
      <c r="B559" s="222">
        <v>1376</v>
      </c>
      <c r="C559" s="221" t="s">
        <v>538</v>
      </c>
      <c r="D559" s="221">
        <v>0</v>
      </c>
    </row>
    <row r="560" spans="1:4" hidden="1" x14ac:dyDescent="0.2">
      <c r="A560" s="221" t="s">
        <v>1385</v>
      </c>
      <c r="B560" s="222">
        <v>1375</v>
      </c>
      <c r="C560" s="221" t="s">
        <v>1384</v>
      </c>
      <c r="D560" s="221">
        <v>0</v>
      </c>
    </row>
    <row r="561" spans="1:4" hidden="1" x14ac:dyDescent="0.2">
      <c r="A561" s="221" t="s">
        <v>1383</v>
      </c>
      <c r="B561" s="222">
        <v>1373</v>
      </c>
      <c r="C561" s="221" t="s">
        <v>538</v>
      </c>
      <c r="D561" s="221">
        <v>0</v>
      </c>
    </row>
    <row r="562" spans="1:4" hidden="1" x14ac:dyDescent="0.2">
      <c r="A562" s="221" t="s">
        <v>1382</v>
      </c>
      <c r="B562" s="222">
        <v>1373</v>
      </c>
      <c r="C562" s="221" t="s">
        <v>1381</v>
      </c>
      <c r="D562" s="221">
        <v>0</v>
      </c>
    </row>
    <row r="563" spans="1:4" hidden="1" x14ac:dyDescent="0.2">
      <c r="A563" s="221" t="s">
        <v>1380</v>
      </c>
      <c r="B563" s="222">
        <v>1370</v>
      </c>
      <c r="C563" s="221" t="s">
        <v>538</v>
      </c>
      <c r="D563" s="221">
        <v>0</v>
      </c>
    </row>
    <row r="564" spans="1:4" hidden="1" x14ac:dyDescent="0.2">
      <c r="A564" s="221" t="s">
        <v>1379</v>
      </c>
      <c r="B564" s="222">
        <v>1366</v>
      </c>
      <c r="C564" s="221" t="s">
        <v>538</v>
      </c>
      <c r="D564" s="221">
        <v>0</v>
      </c>
    </row>
    <row r="565" spans="1:4" hidden="1" x14ac:dyDescent="0.2">
      <c r="A565" s="221" t="s">
        <v>1378</v>
      </c>
      <c r="B565" s="222">
        <v>1361</v>
      </c>
      <c r="C565" s="221" t="s">
        <v>799</v>
      </c>
      <c r="D565" s="221">
        <v>0</v>
      </c>
    </row>
    <row r="566" spans="1:4" hidden="1" x14ac:dyDescent="0.2">
      <c r="A566" s="221" t="s">
        <v>1377</v>
      </c>
      <c r="B566" s="222">
        <v>1354</v>
      </c>
      <c r="C566" s="221" t="s">
        <v>538</v>
      </c>
      <c r="D566" s="221">
        <v>0</v>
      </c>
    </row>
    <row r="567" spans="1:4" hidden="1" x14ac:dyDescent="0.2">
      <c r="A567" s="221" t="s">
        <v>1376</v>
      </c>
      <c r="B567" s="222">
        <v>1353</v>
      </c>
      <c r="C567" s="221" t="s">
        <v>538</v>
      </c>
      <c r="D567" s="221">
        <v>0</v>
      </c>
    </row>
    <row r="568" spans="1:4" hidden="1" x14ac:dyDescent="0.2">
      <c r="A568" s="221" t="s">
        <v>1375</v>
      </c>
      <c r="B568" s="222">
        <v>1352</v>
      </c>
      <c r="C568" s="221" t="s">
        <v>1374</v>
      </c>
      <c r="D568" s="221">
        <v>0</v>
      </c>
    </row>
    <row r="569" spans="1:4" hidden="1" x14ac:dyDescent="0.2">
      <c r="A569" s="221" t="s">
        <v>1373</v>
      </c>
      <c r="B569" s="222">
        <v>1351</v>
      </c>
      <c r="C569" s="221" t="s">
        <v>538</v>
      </c>
      <c r="D569" s="221">
        <v>0</v>
      </c>
    </row>
    <row r="570" spans="1:4" hidden="1" x14ac:dyDescent="0.2">
      <c r="A570" s="221" t="s">
        <v>1372</v>
      </c>
      <c r="B570" s="222">
        <v>1348</v>
      </c>
      <c r="C570" s="221" t="s">
        <v>538</v>
      </c>
      <c r="D570" s="221">
        <v>0</v>
      </c>
    </row>
    <row r="571" spans="1:4" hidden="1" x14ac:dyDescent="0.2">
      <c r="A571" s="221" t="s">
        <v>1371</v>
      </c>
      <c r="B571" s="222">
        <v>1348</v>
      </c>
      <c r="C571" s="221" t="s">
        <v>538</v>
      </c>
      <c r="D571" s="221">
        <v>0</v>
      </c>
    </row>
    <row r="572" spans="1:4" hidden="1" x14ac:dyDescent="0.2">
      <c r="A572" s="221" t="s">
        <v>1370</v>
      </c>
      <c r="B572" s="222">
        <v>1346</v>
      </c>
      <c r="C572" s="221" t="s">
        <v>1369</v>
      </c>
      <c r="D572" s="221">
        <v>0</v>
      </c>
    </row>
    <row r="573" spans="1:4" hidden="1" x14ac:dyDescent="0.2">
      <c r="A573" s="221" t="s">
        <v>1368</v>
      </c>
      <c r="B573" s="222">
        <v>1344</v>
      </c>
      <c r="C573" s="221" t="s">
        <v>538</v>
      </c>
      <c r="D573" s="221">
        <v>0</v>
      </c>
    </row>
    <row r="574" spans="1:4" hidden="1" x14ac:dyDescent="0.2">
      <c r="A574" s="221" t="s">
        <v>1367</v>
      </c>
      <c r="B574" s="222">
        <v>1338</v>
      </c>
      <c r="C574" s="221" t="s">
        <v>538</v>
      </c>
      <c r="D574" s="221">
        <v>0</v>
      </c>
    </row>
    <row r="575" spans="1:4" hidden="1" x14ac:dyDescent="0.2">
      <c r="A575" s="221" t="s">
        <v>1366</v>
      </c>
      <c r="B575" s="222">
        <v>1336</v>
      </c>
      <c r="C575" s="221" t="s">
        <v>538</v>
      </c>
      <c r="D575" s="221">
        <v>0</v>
      </c>
    </row>
    <row r="576" spans="1:4" hidden="1" x14ac:dyDescent="0.2">
      <c r="A576" s="221" t="s">
        <v>1365</v>
      </c>
      <c r="B576" s="222">
        <v>1329</v>
      </c>
      <c r="C576" s="221" t="s">
        <v>1364</v>
      </c>
      <c r="D576" s="221">
        <v>0</v>
      </c>
    </row>
    <row r="577" spans="1:4" hidden="1" x14ac:dyDescent="0.2">
      <c r="A577" s="221" t="s">
        <v>1363</v>
      </c>
      <c r="B577" s="222">
        <v>1329</v>
      </c>
      <c r="C577" s="221" t="s">
        <v>538</v>
      </c>
      <c r="D577" s="221">
        <v>0</v>
      </c>
    </row>
    <row r="578" spans="1:4" hidden="1" x14ac:dyDescent="0.2">
      <c r="A578" s="221" t="s">
        <v>1362</v>
      </c>
      <c r="B578" s="222">
        <v>1328</v>
      </c>
      <c r="C578" s="221" t="s">
        <v>538</v>
      </c>
      <c r="D578" s="221">
        <v>0</v>
      </c>
    </row>
    <row r="579" spans="1:4" hidden="1" x14ac:dyDescent="0.2">
      <c r="A579" s="221" t="s">
        <v>1361</v>
      </c>
      <c r="B579" s="222">
        <v>1327</v>
      </c>
      <c r="C579" s="221" t="s">
        <v>1360</v>
      </c>
      <c r="D579" s="221">
        <v>0</v>
      </c>
    </row>
    <row r="580" spans="1:4" hidden="1" x14ac:dyDescent="0.2">
      <c r="A580" s="221" t="s">
        <v>1359</v>
      </c>
      <c r="B580" s="222">
        <v>1324</v>
      </c>
      <c r="C580" s="221" t="s">
        <v>538</v>
      </c>
      <c r="D580" s="221">
        <v>0</v>
      </c>
    </row>
    <row r="581" spans="1:4" hidden="1" x14ac:dyDescent="0.2">
      <c r="A581" s="221" t="s">
        <v>1358</v>
      </c>
      <c r="B581" s="222">
        <v>1321</v>
      </c>
      <c r="C581" s="221" t="s">
        <v>1357</v>
      </c>
      <c r="D581" s="221">
        <v>0</v>
      </c>
    </row>
    <row r="582" spans="1:4" hidden="1" x14ac:dyDescent="0.2">
      <c r="A582" s="221" t="s">
        <v>1356</v>
      </c>
      <c r="B582" s="222">
        <v>1320</v>
      </c>
      <c r="C582" s="221" t="s">
        <v>1022</v>
      </c>
      <c r="D582" s="221">
        <v>0</v>
      </c>
    </row>
    <row r="583" spans="1:4" hidden="1" x14ac:dyDescent="0.2">
      <c r="A583" s="221" t="s">
        <v>1355</v>
      </c>
      <c r="B583" s="222">
        <v>1307</v>
      </c>
      <c r="C583" s="221" t="s">
        <v>538</v>
      </c>
      <c r="D583" s="221">
        <v>0</v>
      </c>
    </row>
    <row r="584" spans="1:4" hidden="1" x14ac:dyDescent="0.2">
      <c r="A584" s="221" t="s">
        <v>1354</v>
      </c>
      <c r="B584" s="222">
        <v>1305</v>
      </c>
      <c r="C584" s="221" t="s">
        <v>538</v>
      </c>
      <c r="D584" s="221">
        <v>0</v>
      </c>
    </row>
    <row r="585" spans="1:4" hidden="1" x14ac:dyDescent="0.2">
      <c r="A585" s="221" t="s">
        <v>1173</v>
      </c>
      <c r="B585" s="222">
        <v>1304</v>
      </c>
      <c r="C585" s="221" t="s">
        <v>1172</v>
      </c>
      <c r="D585" s="221">
        <v>0</v>
      </c>
    </row>
    <row r="586" spans="1:4" hidden="1" x14ac:dyDescent="0.2">
      <c r="A586" s="221" t="s">
        <v>1353</v>
      </c>
      <c r="B586" s="222">
        <v>1302</v>
      </c>
      <c r="C586" s="221" t="s">
        <v>538</v>
      </c>
      <c r="D586" s="221">
        <v>0</v>
      </c>
    </row>
    <row r="587" spans="1:4" hidden="1" x14ac:dyDescent="0.2">
      <c r="A587" s="221" t="s">
        <v>1304</v>
      </c>
      <c r="B587" s="222">
        <v>1301</v>
      </c>
      <c r="C587" s="221" t="s">
        <v>538</v>
      </c>
      <c r="D587" s="221">
        <v>0</v>
      </c>
    </row>
    <row r="588" spans="1:4" hidden="1" x14ac:dyDescent="0.2">
      <c r="A588" s="221" t="s">
        <v>1352</v>
      </c>
      <c r="B588" s="222">
        <v>1299</v>
      </c>
      <c r="C588" s="221" t="s">
        <v>538</v>
      </c>
      <c r="D588" s="221">
        <v>0</v>
      </c>
    </row>
    <row r="589" spans="1:4" hidden="1" x14ac:dyDescent="0.2">
      <c r="A589" s="221" t="s">
        <v>1351</v>
      </c>
      <c r="B589" s="222">
        <v>1297</v>
      </c>
      <c r="C589" s="221" t="s">
        <v>1350</v>
      </c>
      <c r="D589" s="221">
        <v>0</v>
      </c>
    </row>
    <row r="590" spans="1:4" hidden="1" x14ac:dyDescent="0.2">
      <c r="A590" s="221" t="s">
        <v>1349</v>
      </c>
      <c r="B590" s="222">
        <v>1296</v>
      </c>
      <c r="C590" s="221" t="s">
        <v>538</v>
      </c>
      <c r="D590" s="221">
        <v>0</v>
      </c>
    </row>
    <row r="591" spans="1:4" x14ac:dyDescent="0.2">
      <c r="A591" s="221" t="s">
        <v>1619</v>
      </c>
      <c r="B591" s="222">
        <v>2641</v>
      </c>
      <c r="C591" s="221">
        <v>416.14</v>
      </c>
      <c r="D591" s="221">
        <v>6.346421877</v>
      </c>
    </row>
    <row r="592" spans="1:4" hidden="1" x14ac:dyDescent="0.2">
      <c r="A592" s="221" t="s">
        <v>1282</v>
      </c>
      <c r="B592" s="222">
        <v>1288</v>
      </c>
      <c r="C592" s="221" t="s">
        <v>1281</v>
      </c>
      <c r="D592" s="221">
        <v>0</v>
      </c>
    </row>
    <row r="593" spans="1:4" hidden="1" x14ac:dyDescent="0.2">
      <c r="A593" s="221" t="s">
        <v>1347</v>
      </c>
      <c r="B593" s="222">
        <v>1285</v>
      </c>
      <c r="C593" s="221" t="s">
        <v>538</v>
      </c>
      <c r="D593" s="221">
        <v>0</v>
      </c>
    </row>
    <row r="594" spans="1:4" hidden="1" x14ac:dyDescent="0.2">
      <c r="A594" s="221" t="s">
        <v>1346</v>
      </c>
      <c r="B594" s="222">
        <v>1283</v>
      </c>
      <c r="C594" s="221" t="s">
        <v>538</v>
      </c>
      <c r="D594" s="221">
        <v>0</v>
      </c>
    </row>
    <row r="595" spans="1:4" hidden="1" x14ac:dyDescent="0.2">
      <c r="A595" s="221" t="s">
        <v>1345</v>
      </c>
      <c r="B595" s="222">
        <v>1282</v>
      </c>
      <c r="C595" s="221" t="s">
        <v>538</v>
      </c>
      <c r="D595" s="221">
        <v>0</v>
      </c>
    </row>
    <row r="596" spans="1:4" hidden="1" x14ac:dyDescent="0.2">
      <c r="A596" s="221" t="s">
        <v>1344</v>
      </c>
      <c r="B596" s="222">
        <v>1280</v>
      </c>
      <c r="C596" s="221" t="s">
        <v>538</v>
      </c>
      <c r="D596" s="221">
        <v>0</v>
      </c>
    </row>
    <row r="597" spans="1:4" hidden="1" x14ac:dyDescent="0.2">
      <c r="A597" s="221" t="s">
        <v>1343</v>
      </c>
      <c r="B597" s="222">
        <v>1273</v>
      </c>
      <c r="C597" s="221" t="s">
        <v>538</v>
      </c>
      <c r="D597" s="221">
        <v>0</v>
      </c>
    </row>
    <row r="598" spans="1:4" hidden="1" x14ac:dyDescent="0.2">
      <c r="A598" s="221" t="s">
        <v>1342</v>
      </c>
      <c r="B598" s="222">
        <v>1273</v>
      </c>
      <c r="C598" s="221" t="s">
        <v>538</v>
      </c>
      <c r="D598" s="221">
        <v>0</v>
      </c>
    </row>
    <row r="599" spans="1:4" hidden="1" x14ac:dyDescent="0.2">
      <c r="A599" s="221" t="s">
        <v>1341</v>
      </c>
      <c r="B599" s="222">
        <v>1267</v>
      </c>
      <c r="C599" s="221" t="s">
        <v>538</v>
      </c>
      <c r="D599" s="221">
        <v>0</v>
      </c>
    </row>
    <row r="600" spans="1:4" hidden="1" x14ac:dyDescent="0.2">
      <c r="A600" s="221" t="s">
        <v>1340</v>
      </c>
      <c r="B600" s="222">
        <v>1267</v>
      </c>
      <c r="C600" s="221" t="s">
        <v>538</v>
      </c>
      <c r="D600" s="221">
        <v>0</v>
      </c>
    </row>
    <row r="601" spans="1:4" hidden="1" x14ac:dyDescent="0.2">
      <c r="A601" s="221" t="s">
        <v>1339</v>
      </c>
      <c r="B601" s="222">
        <v>1261</v>
      </c>
      <c r="C601" s="221" t="s">
        <v>538</v>
      </c>
      <c r="D601" s="221">
        <v>0</v>
      </c>
    </row>
    <row r="602" spans="1:4" hidden="1" x14ac:dyDescent="0.2">
      <c r="A602" s="221" t="s">
        <v>1338</v>
      </c>
      <c r="B602" s="222">
        <v>1260</v>
      </c>
      <c r="C602" s="221" t="s">
        <v>538</v>
      </c>
      <c r="D602" s="221">
        <v>0</v>
      </c>
    </row>
    <row r="603" spans="1:4" hidden="1" x14ac:dyDescent="0.2">
      <c r="A603" s="221" t="s">
        <v>1337</v>
      </c>
      <c r="B603" s="222">
        <v>1258</v>
      </c>
      <c r="C603" s="221" t="s">
        <v>1336</v>
      </c>
      <c r="D603" s="221">
        <v>0</v>
      </c>
    </row>
    <row r="604" spans="1:4" hidden="1" x14ac:dyDescent="0.2">
      <c r="A604" s="221" t="s">
        <v>1335</v>
      </c>
      <c r="B604" s="222">
        <v>1258</v>
      </c>
      <c r="C604" s="221" t="s">
        <v>1334</v>
      </c>
      <c r="D604" s="221">
        <v>0</v>
      </c>
    </row>
    <row r="605" spans="1:4" hidden="1" x14ac:dyDescent="0.2">
      <c r="A605" s="221" t="s">
        <v>1333</v>
      </c>
      <c r="B605" s="222">
        <v>1258</v>
      </c>
      <c r="C605" s="221" t="s">
        <v>538</v>
      </c>
      <c r="D605" s="221">
        <v>0</v>
      </c>
    </row>
    <row r="606" spans="1:4" x14ac:dyDescent="0.2">
      <c r="A606" s="221" t="s">
        <v>1222</v>
      </c>
      <c r="B606" s="222">
        <v>1026</v>
      </c>
      <c r="C606" s="221">
        <v>208</v>
      </c>
      <c r="D606" s="221">
        <v>4.932692308</v>
      </c>
    </row>
    <row r="607" spans="1:4" hidden="1" x14ac:dyDescent="0.2">
      <c r="A607" s="221" t="s">
        <v>1331</v>
      </c>
      <c r="B607" s="222">
        <v>1255</v>
      </c>
      <c r="C607" s="221" t="s">
        <v>1330</v>
      </c>
      <c r="D607" s="221">
        <v>0</v>
      </c>
    </row>
    <row r="608" spans="1:4" hidden="1" x14ac:dyDescent="0.2">
      <c r="A608" s="221" t="s">
        <v>1329</v>
      </c>
      <c r="B608" s="222">
        <v>1250</v>
      </c>
      <c r="C608" s="221" t="s">
        <v>538</v>
      </c>
      <c r="D608" s="221">
        <v>0</v>
      </c>
    </row>
    <row r="609" spans="1:4" hidden="1" x14ac:dyDescent="0.2">
      <c r="A609" s="221" t="s">
        <v>1328</v>
      </c>
      <c r="B609" s="222">
        <v>1247</v>
      </c>
      <c r="C609" s="221" t="s">
        <v>538</v>
      </c>
      <c r="D609" s="221">
        <v>0</v>
      </c>
    </row>
    <row r="610" spans="1:4" hidden="1" x14ac:dyDescent="0.2">
      <c r="A610" s="221" t="s">
        <v>1327</v>
      </c>
      <c r="B610" s="222">
        <v>1246</v>
      </c>
      <c r="C610" s="221" t="s">
        <v>1326</v>
      </c>
      <c r="D610" s="221">
        <v>0</v>
      </c>
    </row>
    <row r="611" spans="1:4" hidden="1" x14ac:dyDescent="0.2">
      <c r="A611" s="221" t="s">
        <v>1194</v>
      </c>
      <c r="B611" s="222">
        <v>1246</v>
      </c>
      <c r="C611" s="221" t="s">
        <v>1193</v>
      </c>
      <c r="D611" s="221">
        <v>0</v>
      </c>
    </row>
    <row r="612" spans="1:4" hidden="1" x14ac:dyDescent="0.2">
      <c r="A612" s="221" t="s">
        <v>1325</v>
      </c>
      <c r="B612" s="222">
        <v>1246</v>
      </c>
      <c r="C612" s="221" t="s">
        <v>538</v>
      </c>
      <c r="D612" s="221">
        <v>0</v>
      </c>
    </row>
    <row r="613" spans="1:4" hidden="1" x14ac:dyDescent="0.2">
      <c r="A613" s="221" t="s">
        <v>1324</v>
      </c>
      <c r="B613" s="222">
        <v>1244</v>
      </c>
      <c r="C613" s="221" t="s">
        <v>538</v>
      </c>
      <c r="D613" s="221">
        <v>0</v>
      </c>
    </row>
    <row r="614" spans="1:4" hidden="1" x14ac:dyDescent="0.2">
      <c r="A614" s="221" t="s">
        <v>1323</v>
      </c>
      <c r="B614" s="222">
        <v>1244</v>
      </c>
      <c r="C614" s="221" t="s">
        <v>1322</v>
      </c>
      <c r="D614" s="221">
        <v>0</v>
      </c>
    </row>
    <row r="615" spans="1:4" hidden="1" x14ac:dyDescent="0.2">
      <c r="A615" s="221" t="s">
        <v>1321</v>
      </c>
      <c r="B615" s="222">
        <v>1243</v>
      </c>
      <c r="C615" s="221" t="s">
        <v>538</v>
      </c>
      <c r="D615" s="221">
        <v>0</v>
      </c>
    </row>
    <row r="616" spans="1:4" hidden="1" x14ac:dyDescent="0.2">
      <c r="A616" s="221" t="s">
        <v>1202</v>
      </c>
      <c r="B616" s="222">
        <v>1231</v>
      </c>
      <c r="C616" s="221" t="s">
        <v>1201</v>
      </c>
      <c r="D616" s="221">
        <v>0</v>
      </c>
    </row>
    <row r="617" spans="1:4" hidden="1" x14ac:dyDescent="0.2">
      <c r="A617" s="221" t="s">
        <v>1320</v>
      </c>
      <c r="B617" s="222">
        <v>1229</v>
      </c>
      <c r="C617" s="221" t="s">
        <v>538</v>
      </c>
      <c r="D617" s="221">
        <v>0</v>
      </c>
    </row>
    <row r="618" spans="1:4" hidden="1" x14ac:dyDescent="0.2">
      <c r="A618" s="221" t="s">
        <v>1319</v>
      </c>
      <c r="B618" s="222">
        <v>1221</v>
      </c>
      <c r="C618" s="221" t="s">
        <v>1318</v>
      </c>
      <c r="D618" s="221">
        <v>0</v>
      </c>
    </row>
    <row r="619" spans="1:4" hidden="1" x14ac:dyDescent="0.2">
      <c r="A619" s="221" t="s">
        <v>1317</v>
      </c>
      <c r="B619" s="222">
        <v>1213</v>
      </c>
      <c r="C619" s="221" t="s">
        <v>538</v>
      </c>
      <c r="D619" s="221">
        <v>0</v>
      </c>
    </row>
    <row r="620" spans="1:4" hidden="1" x14ac:dyDescent="0.2">
      <c r="A620" s="221" t="s">
        <v>1316</v>
      </c>
      <c r="B620" s="222">
        <v>1212</v>
      </c>
      <c r="C620" s="221" t="s">
        <v>538</v>
      </c>
      <c r="D620" s="221">
        <v>0</v>
      </c>
    </row>
    <row r="621" spans="1:4" hidden="1" x14ac:dyDescent="0.2">
      <c r="A621" s="221" t="s">
        <v>1315</v>
      </c>
      <c r="B621" s="222">
        <v>1212</v>
      </c>
      <c r="C621" s="221" t="s">
        <v>538</v>
      </c>
      <c r="D621" s="221">
        <v>0</v>
      </c>
    </row>
    <row r="622" spans="1:4" hidden="1" x14ac:dyDescent="0.2">
      <c r="A622" s="221" t="s">
        <v>1314</v>
      </c>
      <c r="B622" s="222">
        <v>1210</v>
      </c>
      <c r="C622" s="221" t="s">
        <v>538</v>
      </c>
      <c r="D622" s="221">
        <v>0</v>
      </c>
    </row>
    <row r="623" spans="1:4" hidden="1" x14ac:dyDescent="0.2">
      <c r="A623" s="221" t="s">
        <v>1313</v>
      </c>
      <c r="B623" s="222">
        <v>1209</v>
      </c>
      <c r="C623" s="221" t="s">
        <v>538</v>
      </c>
      <c r="D623" s="221">
        <v>0</v>
      </c>
    </row>
    <row r="624" spans="1:4" hidden="1" x14ac:dyDescent="0.2">
      <c r="A624" s="221" t="s">
        <v>1312</v>
      </c>
      <c r="B624" s="222">
        <v>1208</v>
      </c>
      <c r="C624" s="221" t="s">
        <v>538</v>
      </c>
      <c r="D624" s="221">
        <v>0</v>
      </c>
    </row>
    <row r="625" spans="1:4" hidden="1" x14ac:dyDescent="0.2">
      <c r="A625" s="221" t="s">
        <v>1311</v>
      </c>
      <c r="B625" s="222">
        <v>1207</v>
      </c>
      <c r="C625" s="221" t="s">
        <v>1310</v>
      </c>
      <c r="D625" s="221">
        <v>0</v>
      </c>
    </row>
    <row r="626" spans="1:4" hidden="1" x14ac:dyDescent="0.2">
      <c r="A626" s="221" t="s">
        <v>1163</v>
      </c>
      <c r="B626" s="222">
        <v>1204</v>
      </c>
      <c r="C626" s="221" t="s">
        <v>1162</v>
      </c>
      <c r="D626" s="221">
        <v>0</v>
      </c>
    </row>
    <row r="627" spans="1:4" hidden="1" x14ac:dyDescent="0.2">
      <c r="A627" s="221" t="s">
        <v>1309</v>
      </c>
      <c r="B627" s="222">
        <v>1202</v>
      </c>
      <c r="C627" s="221" t="s">
        <v>538</v>
      </c>
      <c r="D627" s="221">
        <v>0</v>
      </c>
    </row>
    <row r="628" spans="1:4" hidden="1" x14ac:dyDescent="0.2">
      <c r="A628" s="221" t="s">
        <v>1308</v>
      </c>
      <c r="B628" s="222">
        <v>1200</v>
      </c>
      <c r="C628" s="221" t="s">
        <v>538</v>
      </c>
      <c r="D628" s="221">
        <v>0</v>
      </c>
    </row>
    <row r="629" spans="1:4" hidden="1" x14ac:dyDescent="0.2">
      <c r="A629" s="221" t="s">
        <v>1205</v>
      </c>
      <c r="B629" s="222">
        <v>1198</v>
      </c>
      <c r="C629" s="221" t="s">
        <v>1204</v>
      </c>
      <c r="D629" s="221">
        <v>0</v>
      </c>
    </row>
    <row r="630" spans="1:4" hidden="1" x14ac:dyDescent="0.2">
      <c r="A630" s="221" t="s">
        <v>1307</v>
      </c>
      <c r="B630" s="222">
        <v>1197</v>
      </c>
      <c r="C630" s="221" t="s">
        <v>538</v>
      </c>
      <c r="D630" s="221">
        <v>0</v>
      </c>
    </row>
    <row r="631" spans="1:4" hidden="1" x14ac:dyDescent="0.2">
      <c r="A631" s="221" t="s">
        <v>1306</v>
      </c>
      <c r="B631" s="222">
        <v>1196</v>
      </c>
      <c r="C631" s="221" t="s">
        <v>1305</v>
      </c>
      <c r="D631" s="221">
        <v>0</v>
      </c>
    </row>
    <row r="632" spans="1:4" hidden="1" x14ac:dyDescent="0.2">
      <c r="A632" s="221" t="s">
        <v>1304</v>
      </c>
      <c r="B632" s="222">
        <v>1195</v>
      </c>
      <c r="C632" s="221" t="s">
        <v>538</v>
      </c>
      <c r="D632" s="221">
        <v>0</v>
      </c>
    </row>
    <row r="633" spans="1:4" hidden="1" x14ac:dyDescent="0.2">
      <c r="A633" s="221" t="s">
        <v>1303</v>
      </c>
      <c r="B633" s="222">
        <v>1194</v>
      </c>
      <c r="C633" s="221" t="s">
        <v>538</v>
      </c>
      <c r="D633" s="221">
        <v>0</v>
      </c>
    </row>
    <row r="634" spans="1:4" hidden="1" x14ac:dyDescent="0.2">
      <c r="A634" s="221" t="s">
        <v>1302</v>
      </c>
      <c r="B634" s="222">
        <v>1189</v>
      </c>
      <c r="C634" s="221" t="s">
        <v>538</v>
      </c>
      <c r="D634" s="221">
        <v>0</v>
      </c>
    </row>
    <row r="635" spans="1:4" hidden="1" x14ac:dyDescent="0.2">
      <c r="A635" s="221" t="s">
        <v>1023</v>
      </c>
      <c r="B635" s="222">
        <v>1187</v>
      </c>
      <c r="C635" s="221" t="s">
        <v>1022</v>
      </c>
      <c r="D635" s="221">
        <v>0</v>
      </c>
    </row>
    <row r="636" spans="1:4" hidden="1" x14ac:dyDescent="0.2">
      <c r="A636" s="221" t="s">
        <v>1301</v>
      </c>
      <c r="B636" s="222">
        <v>1187</v>
      </c>
      <c r="C636" s="221" t="s">
        <v>538</v>
      </c>
      <c r="D636" s="221">
        <v>0</v>
      </c>
    </row>
    <row r="637" spans="1:4" hidden="1" x14ac:dyDescent="0.2">
      <c r="A637" s="221" t="s">
        <v>1300</v>
      </c>
      <c r="B637" s="222">
        <v>1178</v>
      </c>
      <c r="C637" s="221" t="s">
        <v>1299</v>
      </c>
      <c r="D637" s="221">
        <v>0</v>
      </c>
    </row>
    <row r="638" spans="1:4" hidden="1" x14ac:dyDescent="0.2">
      <c r="A638" s="221" t="s">
        <v>1298</v>
      </c>
      <c r="B638" s="222">
        <v>1175</v>
      </c>
      <c r="C638" s="221" t="s">
        <v>538</v>
      </c>
      <c r="D638" s="221">
        <v>0</v>
      </c>
    </row>
    <row r="639" spans="1:4" hidden="1" x14ac:dyDescent="0.2">
      <c r="A639" s="221" t="s">
        <v>1083</v>
      </c>
      <c r="B639" s="222">
        <v>1171</v>
      </c>
      <c r="C639" s="221" t="s">
        <v>1082</v>
      </c>
      <c r="D639" s="221">
        <v>0</v>
      </c>
    </row>
    <row r="640" spans="1:4" hidden="1" x14ac:dyDescent="0.2">
      <c r="A640" s="221" t="s">
        <v>1089</v>
      </c>
      <c r="B640" s="222">
        <v>1170</v>
      </c>
      <c r="C640" s="221" t="s">
        <v>1088</v>
      </c>
      <c r="D640" s="221">
        <v>0</v>
      </c>
    </row>
    <row r="641" spans="1:4" hidden="1" x14ac:dyDescent="0.2">
      <c r="A641" s="221" t="s">
        <v>1297</v>
      </c>
      <c r="B641" s="222">
        <v>1164</v>
      </c>
      <c r="C641" s="221" t="s">
        <v>538</v>
      </c>
      <c r="D641" s="221">
        <v>0</v>
      </c>
    </row>
    <row r="642" spans="1:4" hidden="1" x14ac:dyDescent="0.2">
      <c r="A642" s="221" t="s">
        <v>1296</v>
      </c>
      <c r="B642" s="222">
        <v>1161</v>
      </c>
      <c r="C642" s="221" t="s">
        <v>1295</v>
      </c>
      <c r="D642" s="221">
        <v>0</v>
      </c>
    </row>
    <row r="643" spans="1:4" hidden="1" x14ac:dyDescent="0.2">
      <c r="A643" s="221" t="s">
        <v>1294</v>
      </c>
      <c r="B643" s="222">
        <v>1161</v>
      </c>
      <c r="C643" s="221" t="s">
        <v>1293</v>
      </c>
      <c r="D643" s="221">
        <v>0</v>
      </c>
    </row>
    <row r="644" spans="1:4" hidden="1" x14ac:dyDescent="0.2">
      <c r="A644" s="221" t="s">
        <v>1292</v>
      </c>
      <c r="B644" s="222">
        <v>1160</v>
      </c>
      <c r="C644" s="221" t="s">
        <v>538</v>
      </c>
      <c r="D644" s="221">
        <v>0</v>
      </c>
    </row>
    <row r="645" spans="1:4" hidden="1" x14ac:dyDescent="0.2">
      <c r="A645" s="221" t="s">
        <v>1291</v>
      </c>
      <c r="B645" s="222">
        <v>1157</v>
      </c>
      <c r="C645" s="221" t="s">
        <v>538</v>
      </c>
      <c r="D645" s="221">
        <v>0</v>
      </c>
    </row>
    <row r="646" spans="1:4" hidden="1" x14ac:dyDescent="0.2">
      <c r="A646" s="221" t="s">
        <v>1290</v>
      </c>
      <c r="B646" s="222">
        <v>1156</v>
      </c>
      <c r="C646" s="221" t="s">
        <v>538</v>
      </c>
      <c r="D646" s="221">
        <v>0</v>
      </c>
    </row>
    <row r="647" spans="1:4" hidden="1" x14ac:dyDescent="0.2">
      <c r="A647" s="221" t="s">
        <v>1289</v>
      </c>
      <c r="B647" s="222">
        <v>1148</v>
      </c>
      <c r="C647" s="221" t="s">
        <v>538</v>
      </c>
      <c r="D647" s="221">
        <v>0</v>
      </c>
    </row>
    <row r="648" spans="1:4" hidden="1" x14ac:dyDescent="0.2">
      <c r="A648" s="221" t="s">
        <v>1288</v>
      </c>
      <c r="B648" s="222">
        <v>1144</v>
      </c>
      <c r="C648" s="221" t="s">
        <v>797</v>
      </c>
      <c r="D648" s="221">
        <v>0</v>
      </c>
    </row>
    <row r="649" spans="1:4" hidden="1" x14ac:dyDescent="0.2">
      <c r="A649" s="221" t="s">
        <v>1287</v>
      </c>
      <c r="B649" s="222">
        <v>1139</v>
      </c>
      <c r="C649" s="221" t="s">
        <v>538</v>
      </c>
      <c r="D649" s="221">
        <v>0</v>
      </c>
    </row>
    <row r="650" spans="1:4" hidden="1" x14ac:dyDescent="0.2">
      <c r="A650" s="221" t="s">
        <v>1286</v>
      </c>
      <c r="B650" s="222">
        <v>1135</v>
      </c>
      <c r="C650" s="221" t="s">
        <v>1285</v>
      </c>
      <c r="D650" s="221">
        <v>0</v>
      </c>
    </row>
    <row r="651" spans="1:4" hidden="1" x14ac:dyDescent="0.2">
      <c r="A651" s="221" t="s">
        <v>1284</v>
      </c>
      <c r="B651" s="222">
        <v>1133</v>
      </c>
      <c r="C651" s="221" t="s">
        <v>538</v>
      </c>
      <c r="D651" s="221">
        <v>0</v>
      </c>
    </row>
    <row r="652" spans="1:4" hidden="1" x14ac:dyDescent="0.2">
      <c r="A652" s="221" t="s">
        <v>1283</v>
      </c>
      <c r="B652" s="222">
        <v>1130</v>
      </c>
      <c r="C652" s="221" t="s">
        <v>538</v>
      </c>
      <c r="D652" s="221">
        <v>0</v>
      </c>
    </row>
    <row r="653" spans="1:4" hidden="1" x14ac:dyDescent="0.2">
      <c r="A653" s="221" t="s">
        <v>1282</v>
      </c>
      <c r="B653" s="222">
        <v>1129</v>
      </c>
      <c r="C653" s="221" t="s">
        <v>1281</v>
      </c>
      <c r="D653" s="221">
        <v>0</v>
      </c>
    </row>
    <row r="654" spans="1:4" hidden="1" x14ac:dyDescent="0.2">
      <c r="A654" s="221" t="s">
        <v>1280</v>
      </c>
      <c r="B654" s="222">
        <v>1128</v>
      </c>
      <c r="C654" s="221" t="s">
        <v>538</v>
      </c>
      <c r="D654" s="221">
        <v>0</v>
      </c>
    </row>
    <row r="655" spans="1:4" hidden="1" x14ac:dyDescent="0.2">
      <c r="A655" s="221" t="s">
        <v>1279</v>
      </c>
      <c r="B655" s="222">
        <v>1127</v>
      </c>
      <c r="C655" s="221" t="s">
        <v>538</v>
      </c>
      <c r="D655" s="221">
        <v>0</v>
      </c>
    </row>
    <row r="656" spans="1:4" hidden="1" x14ac:dyDescent="0.2">
      <c r="A656" s="221" t="s">
        <v>1278</v>
      </c>
      <c r="B656" s="222">
        <v>1126</v>
      </c>
      <c r="C656" s="221" t="s">
        <v>538</v>
      </c>
      <c r="D656" s="221">
        <v>0</v>
      </c>
    </row>
    <row r="657" spans="1:4" hidden="1" x14ac:dyDescent="0.2">
      <c r="A657" s="221" t="s">
        <v>1217</v>
      </c>
      <c r="B657" s="222">
        <v>1120</v>
      </c>
      <c r="C657" s="221" t="s">
        <v>799</v>
      </c>
      <c r="D657" s="221">
        <v>0</v>
      </c>
    </row>
    <row r="658" spans="1:4" hidden="1" x14ac:dyDescent="0.2">
      <c r="A658" s="221" t="s">
        <v>1277</v>
      </c>
      <c r="B658" s="222">
        <v>1118</v>
      </c>
      <c r="C658" s="221" t="s">
        <v>538</v>
      </c>
      <c r="D658" s="221">
        <v>0</v>
      </c>
    </row>
    <row r="659" spans="1:4" hidden="1" x14ac:dyDescent="0.2">
      <c r="A659" s="221" t="s">
        <v>1276</v>
      </c>
      <c r="B659" s="222">
        <v>1115</v>
      </c>
      <c r="C659" s="221" t="s">
        <v>538</v>
      </c>
      <c r="D659" s="221">
        <v>0</v>
      </c>
    </row>
    <row r="660" spans="1:4" hidden="1" x14ac:dyDescent="0.2">
      <c r="A660" s="221" t="s">
        <v>1275</v>
      </c>
      <c r="B660" s="222">
        <v>1114</v>
      </c>
      <c r="C660" s="221" t="s">
        <v>538</v>
      </c>
      <c r="D660" s="221">
        <v>0</v>
      </c>
    </row>
    <row r="661" spans="1:4" hidden="1" x14ac:dyDescent="0.2">
      <c r="A661" s="221" t="s">
        <v>1274</v>
      </c>
      <c r="B661" s="222">
        <v>1112</v>
      </c>
      <c r="C661" s="221" t="s">
        <v>538</v>
      </c>
      <c r="D661" s="221">
        <v>0</v>
      </c>
    </row>
    <row r="662" spans="1:4" hidden="1" x14ac:dyDescent="0.2">
      <c r="A662" s="221" t="s">
        <v>1273</v>
      </c>
      <c r="B662" s="222">
        <v>1109</v>
      </c>
      <c r="C662" s="221" t="s">
        <v>538</v>
      </c>
      <c r="D662" s="221">
        <v>0</v>
      </c>
    </row>
    <row r="663" spans="1:4" hidden="1" x14ac:dyDescent="0.2">
      <c r="A663" s="221" t="s">
        <v>1272</v>
      </c>
      <c r="B663" s="222">
        <v>1104</v>
      </c>
      <c r="C663" s="221" t="s">
        <v>604</v>
      </c>
      <c r="D663" s="221">
        <v>0</v>
      </c>
    </row>
    <row r="664" spans="1:4" hidden="1" x14ac:dyDescent="0.2">
      <c r="A664" s="221" t="s">
        <v>1271</v>
      </c>
      <c r="B664" s="222">
        <v>1103</v>
      </c>
      <c r="C664" s="221" t="s">
        <v>538</v>
      </c>
      <c r="D664" s="221">
        <v>0</v>
      </c>
    </row>
    <row r="665" spans="1:4" hidden="1" x14ac:dyDescent="0.2">
      <c r="A665" s="221" t="s">
        <v>1270</v>
      </c>
      <c r="B665" s="222">
        <v>1100</v>
      </c>
      <c r="C665" s="221" t="s">
        <v>538</v>
      </c>
      <c r="D665" s="221">
        <v>0</v>
      </c>
    </row>
    <row r="666" spans="1:4" hidden="1" x14ac:dyDescent="0.2">
      <c r="A666" s="221" t="s">
        <v>1269</v>
      </c>
      <c r="B666" s="222">
        <v>1098</v>
      </c>
      <c r="C666" s="221" t="s">
        <v>1268</v>
      </c>
      <c r="D666" s="221">
        <v>0</v>
      </c>
    </row>
    <row r="667" spans="1:4" hidden="1" x14ac:dyDescent="0.2">
      <c r="A667" s="221" t="s">
        <v>1267</v>
      </c>
      <c r="B667" s="222">
        <v>1096</v>
      </c>
      <c r="C667" s="221" t="s">
        <v>538</v>
      </c>
      <c r="D667" s="221">
        <v>0</v>
      </c>
    </row>
    <row r="668" spans="1:4" hidden="1" x14ac:dyDescent="0.2">
      <c r="A668" s="221" t="s">
        <v>1266</v>
      </c>
      <c r="B668" s="222">
        <v>1093</v>
      </c>
      <c r="C668" s="221" t="s">
        <v>538</v>
      </c>
      <c r="D668" s="221">
        <v>0</v>
      </c>
    </row>
    <row r="669" spans="1:4" hidden="1" x14ac:dyDescent="0.2">
      <c r="A669" s="221" t="s">
        <v>1265</v>
      </c>
      <c r="B669" s="222">
        <v>1091</v>
      </c>
      <c r="C669" s="221" t="s">
        <v>1264</v>
      </c>
      <c r="D669" s="221">
        <v>0</v>
      </c>
    </row>
    <row r="670" spans="1:4" hidden="1" x14ac:dyDescent="0.2">
      <c r="A670" s="221" t="s">
        <v>1263</v>
      </c>
      <c r="B670" s="222">
        <v>1089</v>
      </c>
      <c r="C670" s="221" t="s">
        <v>538</v>
      </c>
      <c r="D670" s="221">
        <v>0</v>
      </c>
    </row>
    <row r="671" spans="1:4" hidden="1" x14ac:dyDescent="0.2">
      <c r="A671" s="221" t="s">
        <v>1262</v>
      </c>
      <c r="B671" s="222">
        <v>1089</v>
      </c>
      <c r="C671" s="221" t="s">
        <v>538</v>
      </c>
      <c r="D671" s="221">
        <v>0</v>
      </c>
    </row>
    <row r="672" spans="1:4" hidden="1" x14ac:dyDescent="0.2">
      <c r="A672" s="221" t="s">
        <v>1261</v>
      </c>
      <c r="B672" s="222">
        <v>1087</v>
      </c>
      <c r="C672" s="221" t="s">
        <v>538</v>
      </c>
      <c r="D672" s="221">
        <v>0</v>
      </c>
    </row>
    <row r="673" spans="1:4" hidden="1" x14ac:dyDescent="0.2">
      <c r="A673" s="221" t="s">
        <v>1260</v>
      </c>
      <c r="B673" s="222">
        <v>1084</v>
      </c>
      <c r="C673" s="221" t="s">
        <v>1259</v>
      </c>
      <c r="D673" s="221">
        <v>0</v>
      </c>
    </row>
    <row r="674" spans="1:4" hidden="1" x14ac:dyDescent="0.2">
      <c r="A674" s="221" t="s">
        <v>1258</v>
      </c>
      <c r="B674" s="222">
        <v>1081</v>
      </c>
      <c r="C674" s="221" t="s">
        <v>1257</v>
      </c>
      <c r="D674" s="221">
        <v>0</v>
      </c>
    </row>
    <row r="675" spans="1:4" hidden="1" x14ac:dyDescent="0.2">
      <c r="A675" s="221" t="s">
        <v>1256</v>
      </c>
      <c r="B675" s="222">
        <v>1081</v>
      </c>
      <c r="C675" s="221" t="s">
        <v>538</v>
      </c>
      <c r="D675" s="221">
        <v>0</v>
      </c>
    </row>
    <row r="676" spans="1:4" hidden="1" x14ac:dyDescent="0.2">
      <c r="A676" s="221" t="s">
        <v>1255</v>
      </c>
      <c r="B676" s="222">
        <v>1079</v>
      </c>
      <c r="C676" s="221" t="s">
        <v>538</v>
      </c>
      <c r="D676" s="221">
        <v>0</v>
      </c>
    </row>
    <row r="677" spans="1:4" hidden="1" x14ac:dyDescent="0.2">
      <c r="A677" s="221" t="s">
        <v>1254</v>
      </c>
      <c r="B677" s="222">
        <v>1079</v>
      </c>
      <c r="C677" s="221" t="s">
        <v>1253</v>
      </c>
      <c r="D677" s="221">
        <v>0</v>
      </c>
    </row>
    <row r="678" spans="1:4" hidden="1" x14ac:dyDescent="0.2">
      <c r="A678" s="221" t="s">
        <v>1252</v>
      </c>
      <c r="B678" s="222">
        <v>1078</v>
      </c>
      <c r="C678" s="221" t="s">
        <v>538</v>
      </c>
      <c r="D678" s="221">
        <v>0</v>
      </c>
    </row>
    <row r="679" spans="1:4" hidden="1" x14ac:dyDescent="0.2">
      <c r="A679" s="221" t="s">
        <v>1251</v>
      </c>
      <c r="B679" s="222">
        <v>1076</v>
      </c>
      <c r="C679" s="221" t="s">
        <v>538</v>
      </c>
      <c r="D679" s="221">
        <v>0</v>
      </c>
    </row>
    <row r="680" spans="1:4" hidden="1" x14ac:dyDescent="0.2">
      <c r="A680" s="221" t="s">
        <v>1250</v>
      </c>
      <c r="B680" s="222">
        <v>1072</v>
      </c>
      <c r="C680" s="221" t="s">
        <v>538</v>
      </c>
      <c r="D680" s="221">
        <v>0</v>
      </c>
    </row>
    <row r="681" spans="1:4" hidden="1" x14ac:dyDescent="0.2">
      <c r="A681" s="221" t="s">
        <v>1249</v>
      </c>
      <c r="B681" s="222">
        <v>1069</v>
      </c>
      <c r="C681" s="221" t="s">
        <v>538</v>
      </c>
      <c r="D681" s="221">
        <v>0</v>
      </c>
    </row>
    <row r="682" spans="1:4" hidden="1" x14ac:dyDescent="0.2">
      <c r="A682" s="221" t="s">
        <v>1248</v>
      </c>
      <c r="B682" s="222">
        <v>1068</v>
      </c>
      <c r="C682" s="221" t="s">
        <v>538</v>
      </c>
      <c r="D682" s="221">
        <v>0</v>
      </c>
    </row>
    <row r="683" spans="1:4" hidden="1" x14ac:dyDescent="0.2">
      <c r="A683" s="221" t="s">
        <v>1247</v>
      </c>
      <c r="B683" s="222">
        <v>1068</v>
      </c>
      <c r="C683" s="221" t="s">
        <v>1246</v>
      </c>
      <c r="D683" s="221">
        <v>0</v>
      </c>
    </row>
    <row r="684" spans="1:4" hidden="1" x14ac:dyDescent="0.2">
      <c r="A684" s="221" t="s">
        <v>1245</v>
      </c>
      <c r="B684" s="222">
        <v>1066</v>
      </c>
      <c r="C684" s="221" t="s">
        <v>538</v>
      </c>
      <c r="D684" s="221">
        <v>0</v>
      </c>
    </row>
    <row r="685" spans="1:4" hidden="1" x14ac:dyDescent="0.2">
      <c r="A685" s="221" t="s">
        <v>1244</v>
      </c>
      <c r="B685" s="222">
        <v>1062</v>
      </c>
      <c r="C685" s="221" t="s">
        <v>538</v>
      </c>
      <c r="D685" s="221">
        <v>0</v>
      </c>
    </row>
    <row r="686" spans="1:4" hidden="1" x14ac:dyDescent="0.2">
      <c r="A686" s="221" t="s">
        <v>1243</v>
      </c>
      <c r="B686" s="222">
        <v>1062</v>
      </c>
      <c r="C686" s="221" t="s">
        <v>1065</v>
      </c>
      <c r="D686" s="221">
        <v>0</v>
      </c>
    </row>
    <row r="687" spans="1:4" hidden="1" x14ac:dyDescent="0.2">
      <c r="A687" s="221" t="s">
        <v>1242</v>
      </c>
      <c r="B687" s="222">
        <v>1061</v>
      </c>
      <c r="C687" s="221" t="s">
        <v>538</v>
      </c>
      <c r="D687" s="221">
        <v>0</v>
      </c>
    </row>
    <row r="688" spans="1:4" hidden="1" x14ac:dyDescent="0.2">
      <c r="A688" s="221" t="s">
        <v>1241</v>
      </c>
      <c r="B688" s="222">
        <v>1060</v>
      </c>
      <c r="C688" s="221" t="s">
        <v>1240</v>
      </c>
      <c r="D688" s="221">
        <v>0</v>
      </c>
    </row>
    <row r="689" spans="1:4" hidden="1" x14ac:dyDescent="0.2">
      <c r="A689" s="221" t="s">
        <v>1239</v>
      </c>
      <c r="B689" s="222">
        <v>1060</v>
      </c>
      <c r="C689" s="221" t="s">
        <v>538</v>
      </c>
      <c r="D689" s="221">
        <v>0</v>
      </c>
    </row>
    <row r="690" spans="1:4" hidden="1" x14ac:dyDescent="0.2">
      <c r="A690" s="221" t="s">
        <v>1238</v>
      </c>
      <c r="B690" s="222">
        <v>1059</v>
      </c>
      <c r="C690" s="221" t="s">
        <v>538</v>
      </c>
      <c r="D690" s="221">
        <v>0</v>
      </c>
    </row>
    <row r="691" spans="1:4" hidden="1" x14ac:dyDescent="0.2">
      <c r="A691" s="221" t="s">
        <v>1237</v>
      </c>
      <c r="B691" s="222">
        <v>1056</v>
      </c>
      <c r="C691" s="221" t="s">
        <v>538</v>
      </c>
      <c r="D691" s="221">
        <v>0</v>
      </c>
    </row>
    <row r="692" spans="1:4" hidden="1" x14ac:dyDescent="0.2">
      <c r="A692" s="221" t="s">
        <v>1236</v>
      </c>
      <c r="B692" s="222">
        <v>1055</v>
      </c>
      <c r="C692" s="221" t="s">
        <v>538</v>
      </c>
      <c r="D692" s="221">
        <v>0</v>
      </c>
    </row>
    <row r="693" spans="1:4" hidden="1" x14ac:dyDescent="0.2">
      <c r="A693" s="221" t="s">
        <v>1235</v>
      </c>
      <c r="B693" s="222">
        <v>1053</v>
      </c>
      <c r="C693" s="221" t="s">
        <v>538</v>
      </c>
      <c r="D693" s="221">
        <v>0</v>
      </c>
    </row>
    <row r="694" spans="1:4" hidden="1" x14ac:dyDescent="0.2">
      <c r="A694" s="221" t="s">
        <v>1234</v>
      </c>
      <c r="B694" s="222">
        <v>1053</v>
      </c>
      <c r="C694" s="221" t="s">
        <v>538</v>
      </c>
      <c r="D694" s="221">
        <v>0</v>
      </c>
    </row>
    <row r="695" spans="1:4" hidden="1" x14ac:dyDescent="0.2">
      <c r="A695" s="221" t="s">
        <v>1233</v>
      </c>
      <c r="B695" s="222">
        <v>1047</v>
      </c>
      <c r="C695" s="221" t="s">
        <v>1232</v>
      </c>
      <c r="D695" s="221">
        <v>0</v>
      </c>
    </row>
    <row r="696" spans="1:4" hidden="1" x14ac:dyDescent="0.2">
      <c r="A696" s="221" t="s">
        <v>1231</v>
      </c>
      <c r="B696" s="222">
        <v>1046</v>
      </c>
      <c r="C696" s="221" t="s">
        <v>538</v>
      </c>
      <c r="D696" s="221">
        <v>0</v>
      </c>
    </row>
    <row r="697" spans="1:4" hidden="1" x14ac:dyDescent="0.2">
      <c r="A697" s="221" t="s">
        <v>1230</v>
      </c>
      <c r="B697" s="222">
        <v>1045</v>
      </c>
      <c r="C697" s="221" t="s">
        <v>538</v>
      </c>
      <c r="D697" s="221">
        <v>0</v>
      </c>
    </row>
    <row r="698" spans="1:4" hidden="1" x14ac:dyDescent="0.2">
      <c r="A698" s="221" t="s">
        <v>1229</v>
      </c>
      <c r="B698" s="222">
        <v>1042</v>
      </c>
      <c r="C698" s="221" t="s">
        <v>538</v>
      </c>
      <c r="D698" s="221">
        <v>0</v>
      </c>
    </row>
    <row r="699" spans="1:4" x14ac:dyDescent="0.2">
      <c r="A699" s="221" t="s">
        <v>1228</v>
      </c>
      <c r="B699" s="222">
        <v>1038</v>
      </c>
      <c r="C699" s="221">
        <v>219.99</v>
      </c>
      <c r="D699" s="221">
        <v>4.7183962910000004</v>
      </c>
    </row>
    <row r="700" spans="1:4" hidden="1" x14ac:dyDescent="0.2">
      <c r="A700" s="221" t="s">
        <v>1227</v>
      </c>
      <c r="B700" s="222">
        <v>1038</v>
      </c>
      <c r="C700" s="221" t="s">
        <v>538</v>
      </c>
      <c r="D700" s="221">
        <v>0</v>
      </c>
    </row>
    <row r="701" spans="1:4" hidden="1" x14ac:dyDescent="0.2">
      <c r="A701" s="221" t="s">
        <v>1226</v>
      </c>
      <c r="B701" s="222">
        <v>1037</v>
      </c>
      <c r="C701" s="221" t="s">
        <v>538</v>
      </c>
      <c r="D701" s="221">
        <v>0</v>
      </c>
    </row>
    <row r="702" spans="1:4" hidden="1" x14ac:dyDescent="0.2">
      <c r="A702" s="221" t="s">
        <v>1225</v>
      </c>
      <c r="B702" s="222">
        <v>1032</v>
      </c>
      <c r="C702" s="221" t="s">
        <v>538</v>
      </c>
      <c r="D702" s="221">
        <v>0</v>
      </c>
    </row>
    <row r="703" spans="1:4" hidden="1" x14ac:dyDescent="0.2">
      <c r="A703" s="221" t="s">
        <v>1224</v>
      </c>
      <c r="B703" s="222">
        <v>1032</v>
      </c>
      <c r="C703" s="221" t="s">
        <v>538</v>
      </c>
      <c r="D703" s="221">
        <v>0</v>
      </c>
    </row>
    <row r="704" spans="1:4" hidden="1" x14ac:dyDescent="0.2">
      <c r="A704" s="221" t="s">
        <v>1223</v>
      </c>
      <c r="B704" s="222">
        <v>1031</v>
      </c>
      <c r="C704" s="221" t="s">
        <v>538</v>
      </c>
      <c r="D704" s="221">
        <v>0</v>
      </c>
    </row>
    <row r="705" spans="1:4" x14ac:dyDescent="0.2">
      <c r="A705" s="221" t="s">
        <v>1348</v>
      </c>
      <c r="B705" s="222">
        <v>2400</v>
      </c>
      <c r="C705" s="223">
        <v>4449.99</v>
      </c>
      <c r="D705" s="221">
        <v>0.539327055</v>
      </c>
    </row>
    <row r="706" spans="1:4" hidden="1" x14ac:dyDescent="0.2">
      <c r="A706" s="221" t="s">
        <v>1221</v>
      </c>
      <c r="B706" s="222">
        <v>1026</v>
      </c>
      <c r="C706" s="221" t="s">
        <v>538</v>
      </c>
      <c r="D706" s="221">
        <v>0</v>
      </c>
    </row>
    <row r="707" spans="1:4" hidden="1" x14ac:dyDescent="0.2">
      <c r="A707" s="221" t="s">
        <v>1220</v>
      </c>
      <c r="B707" s="222">
        <v>1021</v>
      </c>
      <c r="C707" s="221" t="s">
        <v>1219</v>
      </c>
      <c r="D707" s="221">
        <v>0</v>
      </c>
    </row>
    <row r="708" spans="1:4" hidden="1" x14ac:dyDescent="0.2">
      <c r="A708" s="221" t="s">
        <v>1218</v>
      </c>
      <c r="B708" s="222">
        <v>1021</v>
      </c>
      <c r="C708" s="221" t="s">
        <v>538</v>
      </c>
      <c r="D708" s="221">
        <v>0</v>
      </c>
    </row>
    <row r="709" spans="1:4" hidden="1" x14ac:dyDescent="0.2">
      <c r="A709" s="221" t="s">
        <v>1086</v>
      </c>
      <c r="B709" s="222">
        <v>1020</v>
      </c>
      <c r="C709" s="221" t="s">
        <v>538</v>
      </c>
      <c r="D709" s="221">
        <v>0</v>
      </c>
    </row>
    <row r="710" spans="1:4" hidden="1" x14ac:dyDescent="0.2">
      <c r="A710" s="221" t="s">
        <v>1217</v>
      </c>
      <c r="B710" s="222">
        <v>1016</v>
      </c>
      <c r="C710" s="221" t="s">
        <v>799</v>
      </c>
      <c r="D710" s="221">
        <v>0</v>
      </c>
    </row>
    <row r="711" spans="1:4" hidden="1" x14ac:dyDescent="0.2">
      <c r="A711" s="221" t="s">
        <v>1216</v>
      </c>
      <c r="B711" s="222">
        <v>1009</v>
      </c>
      <c r="C711" s="221" t="s">
        <v>538</v>
      </c>
      <c r="D711" s="221">
        <v>0</v>
      </c>
    </row>
    <row r="712" spans="1:4" hidden="1" x14ac:dyDescent="0.2">
      <c r="A712" s="221" t="s">
        <v>1095</v>
      </c>
      <c r="B712" s="222">
        <v>1007</v>
      </c>
      <c r="C712" s="221" t="s">
        <v>538</v>
      </c>
      <c r="D712" s="221">
        <v>0</v>
      </c>
    </row>
    <row r="713" spans="1:4" hidden="1" x14ac:dyDescent="0.2">
      <c r="A713" s="221" t="s">
        <v>1215</v>
      </c>
      <c r="B713" s="222">
        <v>1006</v>
      </c>
      <c r="C713" s="221" t="s">
        <v>538</v>
      </c>
      <c r="D713" s="221">
        <v>0</v>
      </c>
    </row>
    <row r="714" spans="1:4" hidden="1" x14ac:dyDescent="0.2">
      <c r="A714" s="221" t="s">
        <v>1214</v>
      </c>
      <c r="B714" s="222">
        <v>1006</v>
      </c>
      <c r="C714" s="221" t="s">
        <v>538</v>
      </c>
      <c r="D714" s="221">
        <v>0</v>
      </c>
    </row>
    <row r="715" spans="1:4" hidden="1" x14ac:dyDescent="0.2">
      <c r="A715" s="221" t="s">
        <v>1213</v>
      </c>
      <c r="B715" s="222">
        <v>1004</v>
      </c>
      <c r="C715" s="221" t="s">
        <v>538</v>
      </c>
      <c r="D715" s="221">
        <v>0</v>
      </c>
    </row>
    <row r="716" spans="1:4" hidden="1" x14ac:dyDescent="0.2">
      <c r="A716" s="221" t="s">
        <v>1212</v>
      </c>
      <c r="B716" s="222">
        <v>1002</v>
      </c>
      <c r="C716" s="221" t="s">
        <v>538</v>
      </c>
      <c r="D716" s="221">
        <v>0</v>
      </c>
    </row>
    <row r="717" spans="1:4" hidden="1" x14ac:dyDescent="0.2">
      <c r="A717" s="221" t="s">
        <v>1211</v>
      </c>
      <c r="B717" s="222">
        <v>1002</v>
      </c>
      <c r="C717" s="221" t="s">
        <v>538</v>
      </c>
      <c r="D717" s="221">
        <v>0</v>
      </c>
    </row>
    <row r="718" spans="1:4" hidden="1" x14ac:dyDescent="0.2">
      <c r="A718" s="221" t="s">
        <v>1210</v>
      </c>
      <c r="B718" s="222">
        <v>1001</v>
      </c>
      <c r="C718" s="221" t="s">
        <v>543</v>
      </c>
      <c r="D718" s="221">
        <v>0</v>
      </c>
    </row>
    <row r="719" spans="1:4" hidden="1" x14ac:dyDescent="0.2">
      <c r="A719" s="221" t="s">
        <v>1209</v>
      </c>
      <c r="B719" s="222">
        <v>1000</v>
      </c>
      <c r="C719" s="221" t="s">
        <v>538</v>
      </c>
      <c r="D719" s="221">
        <v>0</v>
      </c>
    </row>
    <row r="720" spans="1:4" hidden="1" x14ac:dyDescent="0.2">
      <c r="A720" s="221" t="s">
        <v>1208</v>
      </c>
      <c r="B720" s="221">
        <v>998</v>
      </c>
      <c r="C720" s="221" t="s">
        <v>1207</v>
      </c>
      <c r="D720" s="221">
        <v>0</v>
      </c>
    </row>
    <row r="721" spans="1:4" hidden="1" x14ac:dyDescent="0.2">
      <c r="A721" s="221" t="s">
        <v>1206</v>
      </c>
      <c r="B721" s="221">
        <v>972</v>
      </c>
      <c r="C721" s="221" t="s">
        <v>538</v>
      </c>
      <c r="D721" s="221">
        <v>0</v>
      </c>
    </row>
    <row r="722" spans="1:4" hidden="1" x14ac:dyDescent="0.2">
      <c r="A722" s="221" t="s">
        <v>1205</v>
      </c>
      <c r="B722" s="221">
        <v>969</v>
      </c>
      <c r="C722" s="221" t="s">
        <v>1204</v>
      </c>
      <c r="D722" s="221">
        <v>0</v>
      </c>
    </row>
    <row r="723" spans="1:4" hidden="1" x14ac:dyDescent="0.2">
      <c r="A723" s="221" t="s">
        <v>1203</v>
      </c>
      <c r="B723" s="221">
        <v>967</v>
      </c>
      <c r="C723" s="221" t="s">
        <v>538</v>
      </c>
      <c r="D723" s="221">
        <v>0</v>
      </c>
    </row>
    <row r="724" spans="1:4" hidden="1" x14ac:dyDescent="0.2">
      <c r="A724" s="221" t="s">
        <v>1202</v>
      </c>
      <c r="B724" s="221">
        <v>965</v>
      </c>
      <c r="C724" s="221" t="s">
        <v>1201</v>
      </c>
      <c r="D724" s="221">
        <v>0</v>
      </c>
    </row>
    <row r="725" spans="1:4" hidden="1" x14ac:dyDescent="0.2">
      <c r="A725" s="221" t="s">
        <v>1200</v>
      </c>
      <c r="B725" s="221">
        <v>965</v>
      </c>
      <c r="C725" s="221" t="s">
        <v>538</v>
      </c>
      <c r="D725" s="221">
        <v>0</v>
      </c>
    </row>
    <row r="726" spans="1:4" hidden="1" x14ac:dyDescent="0.2">
      <c r="A726" s="221" t="s">
        <v>1081</v>
      </c>
      <c r="B726" s="221">
        <v>965</v>
      </c>
      <c r="C726" s="221" t="s">
        <v>538</v>
      </c>
      <c r="D726" s="221">
        <v>0</v>
      </c>
    </row>
    <row r="727" spans="1:4" hidden="1" x14ac:dyDescent="0.2">
      <c r="A727" s="221" t="s">
        <v>1199</v>
      </c>
      <c r="B727" s="221">
        <v>964</v>
      </c>
      <c r="C727" s="221" t="s">
        <v>538</v>
      </c>
      <c r="D727" s="221">
        <v>0</v>
      </c>
    </row>
    <row r="728" spans="1:4" hidden="1" x14ac:dyDescent="0.2">
      <c r="A728" s="221" t="s">
        <v>1198</v>
      </c>
      <c r="B728" s="221">
        <v>964</v>
      </c>
      <c r="C728" s="221" t="s">
        <v>538</v>
      </c>
      <c r="D728" s="221">
        <v>0</v>
      </c>
    </row>
    <row r="729" spans="1:4" hidden="1" x14ac:dyDescent="0.2">
      <c r="A729" s="221" t="s">
        <v>1197</v>
      </c>
      <c r="B729" s="221">
        <v>964</v>
      </c>
      <c r="C729" s="221" t="s">
        <v>538</v>
      </c>
      <c r="D729" s="221">
        <v>0</v>
      </c>
    </row>
    <row r="730" spans="1:4" hidden="1" x14ac:dyDescent="0.2">
      <c r="A730" s="221" t="s">
        <v>1196</v>
      </c>
      <c r="B730" s="221">
        <v>955</v>
      </c>
      <c r="C730" s="221" t="s">
        <v>538</v>
      </c>
      <c r="D730" s="221">
        <v>0</v>
      </c>
    </row>
    <row r="731" spans="1:4" hidden="1" x14ac:dyDescent="0.2">
      <c r="A731" s="221" t="s">
        <v>1195</v>
      </c>
      <c r="B731" s="221">
        <v>952</v>
      </c>
      <c r="C731" s="221" t="s">
        <v>538</v>
      </c>
      <c r="D731" s="221">
        <v>0</v>
      </c>
    </row>
    <row r="732" spans="1:4" hidden="1" x14ac:dyDescent="0.2">
      <c r="A732" s="221" t="s">
        <v>1194</v>
      </c>
      <c r="B732" s="221">
        <v>950</v>
      </c>
      <c r="C732" s="221" t="s">
        <v>1193</v>
      </c>
      <c r="D732" s="221">
        <v>0</v>
      </c>
    </row>
    <row r="733" spans="1:4" hidden="1" x14ac:dyDescent="0.2">
      <c r="A733" s="221" t="s">
        <v>1192</v>
      </c>
      <c r="B733" s="221">
        <v>950</v>
      </c>
      <c r="C733" s="221" t="s">
        <v>538</v>
      </c>
      <c r="D733" s="221">
        <v>0</v>
      </c>
    </row>
    <row r="734" spans="1:4" hidden="1" x14ac:dyDescent="0.2">
      <c r="A734" s="221" t="s">
        <v>1191</v>
      </c>
      <c r="B734" s="221">
        <v>950</v>
      </c>
      <c r="C734" s="221" t="s">
        <v>538</v>
      </c>
      <c r="D734" s="221">
        <v>0</v>
      </c>
    </row>
    <row r="735" spans="1:4" hidden="1" x14ac:dyDescent="0.2">
      <c r="A735" s="221" t="s">
        <v>1190</v>
      </c>
      <c r="B735" s="221">
        <v>949</v>
      </c>
      <c r="C735" s="221" t="s">
        <v>538</v>
      </c>
      <c r="D735" s="221">
        <v>0</v>
      </c>
    </row>
    <row r="736" spans="1:4" hidden="1" x14ac:dyDescent="0.2">
      <c r="A736" s="221" t="s">
        <v>1189</v>
      </c>
      <c r="B736" s="221">
        <v>949</v>
      </c>
      <c r="C736" s="221" t="s">
        <v>538</v>
      </c>
      <c r="D736" s="221">
        <v>0</v>
      </c>
    </row>
    <row r="737" spans="1:4" hidden="1" x14ac:dyDescent="0.2">
      <c r="A737" s="221" t="s">
        <v>1188</v>
      </c>
      <c r="B737" s="221">
        <v>947</v>
      </c>
      <c r="C737" s="221" t="s">
        <v>538</v>
      </c>
      <c r="D737" s="221">
        <v>0</v>
      </c>
    </row>
    <row r="738" spans="1:4" hidden="1" x14ac:dyDescent="0.2">
      <c r="A738" s="221" t="s">
        <v>1187</v>
      </c>
      <c r="B738" s="221">
        <v>945</v>
      </c>
      <c r="C738" s="221" t="s">
        <v>1186</v>
      </c>
      <c r="D738" s="221">
        <v>0</v>
      </c>
    </row>
    <row r="739" spans="1:4" hidden="1" x14ac:dyDescent="0.2">
      <c r="A739" s="221" t="s">
        <v>1185</v>
      </c>
      <c r="B739" s="221">
        <v>940</v>
      </c>
      <c r="C739" s="221" t="s">
        <v>538</v>
      </c>
      <c r="D739" s="221">
        <v>0</v>
      </c>
    </row>
    <row r="740" spans="1:4" hidden="1" x14ac:dyDescent="0.2">
      <c r="A740" s="221" t="s">
        <v>1184</v>
      </c>
      <c r="B740" s="221">
        <v>939</v>
      </c>
      <c r="C740" s="221" t="s">
        <v>538</v>
      </c>
      <c r="D740" s="221">
        <v>0</v>
      </c>
    </row>
    <row r="741" spans="1:4" hidden="1" x14ac:dyDescent="0.2">
      <c r="A741" s="221" t="s">
        <v>1183</v>
      </c>
      <c r="B741" s="221">
        <v>939</v>
      </c>
      <c r="C741" s="221" t="s">
        <v>538</v>
      </c>
      <c r="D741" s="221">
        <v>0</v>
      </c>
    </row>
    <row r="742" spans="1:4" hidden="1" x14ac:dyDescent="0.2">
      <c r="A742" s="221" t="s">
        <v>1016</v>
      </c>
      <c r="B742" s="221">
        <v>936</v>
      </c>
      <c r="C742" s="221" t="s">
        <v>538</v>
      </c>
      <c r="D742" s="221">
        <v>0</v>
      </c>
    </row>
    <row r="743" spans="1:4" hidden="1" x14ac:dyDescent="0.2">
      <c r="A743" s="221" t="s">
        <v>1182</v>
      </c>
      <c r="B743" s="221">
        <v>934</v>
      </c>
      <c r="C743" s="221" t="s">
        <v>538</v>
      </c>
      <c r="D743" s="221">
        <v>0</v>
      </c>
    </row>
    <row r="744" spans="1:4" hidden="1" x14ac:dyDescent="0.2">
      <c r="A744" s="221" t="s">
        <v>1181</v>
      </c>
      <c r="B744" s="221">
        <v>934</v>
      </c>
      <c r="C744" s="221" t="s">
        <v>538</v>
      </c>
      <c r="D744" s="221">
        <v>0</v>
      </c>
    </row>
    <row r="745" spans="1:4" hidden="1" x14ac:dyDescent="0.2">
      <c r="A745" s="221" t="s">
        <v>1180</v>
      </c>
      <c r="B745" s="221">
        <v>931</v>
      </c>
      <c r="C745" s="221" t="s">
        <v>538</v>
      </c>
      <c r="D745" s="221">
        <v>0</v>
      </c>
    </row>
    <row r="746" spans="1:4" hidden="1" x14ac:dyDescent="0.2">
      <c r="A746" s="221" t="s">
        <v>1179</v>
      </c>
      <c r="B746" s="221">
        <v>930</v>
      </c>
      <c r="C746" s="221" t="s">
        <v>538</v>
      </c>
      <c r="D746" s="221">
        <v>0</v>
      </c>
    </row>
    <row r="747" spans="1:4" hidden="1" x14ac:dyDescent="0.2">
      <c r="A747" s="221" t="s">
        <v>1178</v>
      </c>
      <c r="B747" s="221">
        <v>930</v>
      </c>
      <c r="C747" s="221" t="s">
        <v>538</v>
      </c>
      <c r="D747" s="221">
        <v>0</v>
      </c>
    </row>
    <row r="748" spans="1:4" hidden="1" x14ac:dyDescent="0.2">
      <c r="A748" s="221" t="s">
        <v>1177</v>
      </c>
      <c r="B748" s="221">
        <v>929</v>
      </c>
      <c r="C748" s="221" t="s">
        <v>538</v>
      </c>
      <c r="D748" s="221">
        <v>0</v>
      </c>
    </row>
    <row r="749" spans="1:4" hidden="1" x14ac:dyDescent="0.2">
      <c r="A749" s="221" t="s">
        <v>1176</v>
      </c>
      <c r="B749" s="221">
        <v>929</v>
      </c>
      <c r="C749" s="221" t="s">
        <v>538</v>
      </c>
      <c r="D749" s="221">
        <v>0</v>
      </c>
    </row>
    <row r="750" spans="1:4" hidden="1" x14ac:dyDescent="0.2">
      <c r="A750" s="221" t="s">
        <v>1175</v>
      </c>
      <c r="B750" s="221">
        <v>927</v>
      </c>
      <c r="C750" s="221" t="s">
        <v>538</v>
      </c>
      <c r="D750" s="221">
        <v>0</v>
      </c>
    </row>
    <row r="751" spans="1:4" hidden="1" x14ac:dyDescent="0.2">
      <c r="A751" s="221" t="s">
        <v>1174</v>
      </c>
      <c r="B751" s="221">
        <v>923</v>
      </c>
      <c r="C751" s="221" t="s">
        <v>538</v>
      </c>
      <c r="D751" s="221">
        <v>0</v>
      </c>
    </row>
    <row r="752" spans="1:4" hidden="1" x14ac:dyDescent="0.2">
      <c r="A752" s="221" t="s">
        <v>1173</v>
      </c>
      <c r="B752" s="221">
        <v>922</v>
      </c>
      <c r="C752" s="221" t="s">
        <v>1172</v>
      </c>
      <c r="D752" s="221">
        <v>0</v>
      </c>
    </row>
    <row r="753" spans="1:4" hidden="1" x14ac:dyDescent="0.2">
      <c r="A753" s="221" t="s">
        <v>1171</v>
      </c>
      <c r="B753" s="221">
        <v>922</v>
      </c>
      <c r="C753" s="221" t="s">
        <v>1170</v>
      </c>
      <c r="D753" s="221">
        <v>0</v>
      </c>
    </row>
    <row r="754" spans="1:4" hidden="1" x14ac:dyDescent="0.2">
      <c r="A754" s="221" t="s">
        <v>1169</v>
      </c>
      <c r="B754" s="221">
        <v>920</v>
      </c>
      <c r="C754" s="221" t="s">
        <v>538</v>
      </c>
      <c r="D754" s="221">
        <v>0</v>
      </c>
    </row>
    <row r="755" spans="1:4" hidden="1" x14ac:dyDescent="0.2">
      <c r="A755" s="221" t="s">
        <v>1168</v>
      </c>
      <c r="B755" s="221">
        <v>916</v>
      </c>
      <c r="C755" s="221" t="s">
        <v>538</v>
      </c>
      <c r="D755" s="221">
        <v>0</v>
      </c>
    </row>
    <row r="756" spans="1:4" hidden="1" x14ac:dyDescent="0.2">
      <c r="A756" s="221" t="s">
        <v>1167</v>
      </c>
      <c r="B756" s="221">
        <v>913</v>
      </c>
      <c r="C756" s="221" t="s">
        <v>538</v>
      </c>
      <c r="D756" s="221">
        <v>0</v>
      </c>
    </row>
    <row r="757" spans="1:4" hidden="1" x14ac:dyDescent="0.2">
      <c r="A757" s="221" t="s">
        <v>816</v>
      </c>
      <c r="B757" s="221">
        <v>911</v>
      </c>
      <c r="C757" s="221" t="s">
        <v>792</v>
      </c>
      <c r="D757" s="221">
        <v>0</v>
      </c>
    </row>
    <row r="758" spans="1:4" hidden="1" x14ac:dyDescent="0.2">
      <c r="A758" s="221" t="s">
        <v>1166</v>
      </c>
      <c r="B758" s="221">
        <v>911</v>
      </c>
      <c r="C758" s="221" t="s">
        <v>1129</v>
      </c>
      <c r="D758" s="221">
        <v>0</v>
      </c>
    </row>
    <row r="759" spans="1:4" hidden="1" x14ac:dyDescent="0.2">
      <c r="A759" s="221" t="s">
        <v>1165</v>
      </c>
      <c r="B759" s="221">
        <v>910</v>
      </c>
      <c r="C759" s="221" t="s">
        <v>538</v>
      </c>
      <c r="D759" s="221">
        <v>0</v>
      </c>
    </row>
    <row r="760" spans="1:4" hidden="1" x14ac:dyDescent="0.2">
      <c r="A760" s="221" t="s">
        <v>1164</v>
      </c>
      <c r="B760" s="221">
        <v>905</v>
      </c>
      <c r="C760" s="221" t="s">
        <v>1129</v>
      </c>
      <c r="D760" s="221">
        <v>0</v>
      </c>
    </row>
    <row r="761" spans="1:4" hidden="1" x14ac:dyDescent="0.2">
      <c r="A761" s="221" t="s">
        <v>1163</v>
      </c>
      <c r="B761" s="221">
        <v>904</v>
      </c>
      <c r="C761" s="221" t="s">
        <v>1162</v>
      </c>
      <c r="D761" s="221">
        <v>0</v>
      </c>
    </row>
    <row r="762" spans="1:4" hidden="1" x14ac:dyDescent="0.2">
      <c r="A762" s="221" t="s">
        <v>1161</v>
      </c>
      <c r="B762" s="221">
        <v>903</v>
      </c>
      <c r="C762" s="221" t="s">
        <v>538</v>
      </c>
      <c r="D762" s="221">
        <v>0</v>
      </c>
    </row>
    <row r="763" spans="1:4" hidden="1" x14ac:dyDescent="0.2">
      <c r="A763" s="221" t="s">
        <v>1160</v>
      </c>
      <c r="B763" s="221">
        <v>899</v>
      </c>
      <c r="C763" s="221" t="s">
        <v>538</v>
      </c>
      <c r="D763" s="221">
        <v>0</v>
      </c>
    </row>
    <row r="764" spans="1:4" hidden="1" x14ac:dyDescent="0.2">
      <c r="A764" s="221" t="s">
        <v>1159</v>
      </c>
      <c r="B764" s="221">
        <v>899</v>
      </c>
      <c r="C764" s="221" t="s">
        <v>1158</v>
      </c>
      <c r="D764" s="221">
        <v>0</v>
      </c>
    </row>
    <row r="765" spans="1:4" hidden="1" x14ac:dyDescent="0.2">
      <c r="A765" s="221" t="s">
        <v>1157</v>
      </c>
      <c r="B765" s="221">
        <v>899</v>
      </c>
      <c r="C765" s="221" t="s">
        <v>538</v>
      </c>
      <c r="D765" s="221">
        <v>0</v>
      </c>
    </row>
    <row r="766" spans="1:4" hidden="1" x14ac:dyDescent="0.2">
      <c r="A766" s="221" t="s">
        <v>902</v>
      </c>
      <c r="B766" s="221">
        <v>895</v>
      </c>
      <c r="C766" s="221" t="s">
        <v>538</v>
      </c>
      <c r="D766" s="221">
        <v>0</v>
      </c>
    </row>
    <row r="767" spans="1:4" hidden="1" x14ac:dyDescent="0.2">
      <c r="A767" s="221" t="s">
        <v>1156</v>
      </c>
      <c r="B767" s="221">
        <v>895</v>
      </c>
      <c r="C767" s="221" t="s">
        <v>799</v>
      </c>
      <c r="D767" s="221">
        <v>0</v>
      </c>
    </row>
    <row r="768" spans="1:4" hidden="1" x14ac:dyDescent="0.2">
      <c r="A768" s="221" t="s">
        <v>1155</v>
      </c>
      <c r="B768" s="221">
        <v>895</v>
      </c>
      <c r="C768" s="221" t="s">
        <v>538</v>
      </c>
      <c r="D768" s="221">
        <v>0</v>
      </c>
    </row>
    <row r="769" spans="1:4" hidden="1" x14ac:dyDescent="0.2">
      <c r="A769" s="221" t="s">
        <v>1154</v>
      </c>
      <c r="B769" s="221">
        <v>894</v>
      </c>
      <c r="C769" s="221" t="s">
        <v>538</v>
      </c>
      <c r="D769" s="221">
        <v>0</v>
      </c>
    </row>
    <row r="770" spans="1:4" hidden="1" x14ac:dyDescent="0.2">
      <c r="A770" s="221" t="s">
        <v>1153</v>
      </c>
      <c r="B770" s="221">
        <v>894</v>
      </c>
      <c r="C770" s="221" t="s">
        <v>538</v>
      </c>
      <c r="D770" s="221">
        <v>0</v>
      </c>
    </row>
    <row r="771" spans="1:4" hidden="1" x14ac:dyDescent="0.2">
      <c r="A771" s="221" t="s">
        <v>1152</v>
      </c>
      <c r="B771" s="221">
        <v>893</v>
      </c>
      <c r="C771" s="221" t="s">
        <v>538</v>
      </c>
      <c r="D771" s="221">
        <v>0</v>
      </c>
    </row>
    <row r="772" spans="1:4" hidden="1" x14ac:dyDescent="0.2">
      <c r="A772" s="221" t="s">
        <v>1151</v>
      </c>
      <c r="B772" s="221">
        <v>890</v>
      </c>
      <c r="C772" s="221" t="s">
        <v>538</v>
      </c>
      <c r="D772" s="221">
        <v>0</v>
      </c>
    </row>
    <row r="773" spans="1:4" hidden="1" x14ac:dyDescent="0.2">
      <c r="A773" s="221" t="s">
        <v>1150</v>
      </c>
      <c r="B773" s="221">
        <v>889</v>
      </c>
      <c r="C773" s="221" t="s">
        <v>538</v>
      </c>
      <c r="D773" s="221">
        <v>0</v>
      </c>
    </row>
    <row r="774" spans="1:4" hidden="1" x14ac:dyDescent="0.2">
      <c r="A774" s="221" t="s">
        <v>1149</v>
      </c>
      <c r="B774" s="221">
        <v>889</v>
      </c>
      <c r="C774" s="221" t="s">
        <v>1148</v>
      </c>
      <c r="D774" s="221">
        <v>0</v>
      </c>
    </row>
    <row r="775" spans="1:4" hidden="1" x14ac:dyDescent="0.2">
      <c r="A775" s="221" t="s">
        <v>1147</v>
      </c>
      <c r="B775" s="221">
        <v>884</v>
      </c>
      <c r="C775" s="221" t="s">
        <v>538</v>
      </c>
      <c r="D775" s="221">
        <v>0</v>
      </c>
    </row>
    <row r="776" spans="1:4" hidden="1" x14ac:dyDescent="0.2">
      <c r="A776" s="221" t="s">
        <v>1146</v>
      </c>
      <c r="B776" s="221">
        <v>882</v>
      </c>
      <c r="C776" s="221" t="s">
        <v>1145</v>
      </c>
      <c r="D776" s="221">
        <v>0</v>
      </c>
    </row>
    <row r="777" spans="1:4" hidden="1" x14ac:dyDescent="0.2">
      <c r="A777" s="221" t="s">
        <v>1144</v>
      </c>
      <c r="B777" s="221">
        <v>880</v>
      </c>
      <c r="C777" s="221" t="s">
        <v>538</v>
      </c>
      <c r="D777" s="221">
        <v>0</v>
      </c>
    </row>
    <row r="778" spans="1:4" hidden="1" x14ac:dyDescent="0.2">
      <c r="A778" s="221" t="s">
        <v>896</v>
      </c>
      <c r="B778" s="221">
        <v>880</v>
      </c>
      <c r="C778" s="221" t="s">
        <v>895</v>
      </c>
      <c r="D778" s="221">
        <v>0</v>
      </c>
    </row>
    <row r="779" spans="1:4" hidden="1" x14ac:dyDescent="0.2">
      <c r="A779" s="221" t="s">
        <v>995</v>
      </c>
      <c r="B779" s="221">
        <v>878</v>
      </c>
      <c r="C779" s="221" t="s">
        <v>994</v>
      </c>
      <c r="D779" s="221">
        <v>0</v>
      </c>
    </row>
    <row r="780" spans="1:4" hidden="1" x14ac:dyDescent="0.2">
      <c r="A780" s="221" t="s">
        <v>1143</v>
      </c>
      <c r="B780" s="221">
        <v>877</v>
      </c>
      <c r="C780" s="221" t="s">
        <v>1142</v>
      </c>
      <c r="D780" s="221">
        <v>0</v>
      </c>
    </row>
    <row r="781" spans="1:4" hidden="1" x14ac:dyDescent="0.2">
      <c r="A781" s="221" t="s">
        <v>1141</v>
      </c>
      <c r="B781" s="221">
        <v>877</v>
      </c>
      <c r="C781" s="221" t="s">
        <v>538</v>
      </c>
      <c r="D781" s="221">
        <v>0</v>
      </c>
    </row>
    <row r="782" spans="1:4" hidden="1" x14ac:dyDescent="0.2">
      <c r="A782" s="221" t="s">
        <v>1028</v>
      </c>
      <c r="B782" s="221">
        <v>877</v>
      </c>
      <c r="C782" s="221" t="s">
        <v>538</v>
      </c>
      <c r="D782" s="221">
        <v>0</v>
      </c>
    </row>
    <row r="783" spans="1:4" hidden="1" x14ac:dyDescent="0.2">
      <c r="A783" s="221" t="s">
        <v>997</v>
      </c>
      <c r="B783" s="221">
        <v>874</v>
      </c>
      <c r="C783" s="221" t="s">
        <v>996</v>
      </c>
      <c r="D783" s="221">
        <v>0</v>
      </c>
    </row>
    <row r="784" spans="1:4" hidden="1" x14ac:dyDescent="0.2">
      <c r="A784" s="221" t="s">
        <v>1140</v>
      </c>
      <c r="B784" s="221">
        <v>872</v>
      </c>
      <c r="C784" s="221" t="s">
        <v>1139</v>
      </c>
      <c r="D784" s="221">
        <v>0</v>
      </c>
    </row>
    <row r="785" spans="1:4" hidden="1" x14ac:dyDescent="0.2">
      <c r="A785" s="221" t="s">
        <v>1138</v>
      </c>
      <c r="B785" s="221">
        <v>870</v>
      </c>
      <c r="C785" s="221" t="s">
        <v>538</v>
      </c>
      <c r="D785" s="221">
        <v>0</v>
      </c>
    </row>
    <row r="786" spans="1:4" hidden="1" x14ac:dyDescent="0.2">
      <c r="A786" s="221" t="s">
        <v>1137</v>
      </c>
      <c r="B786" s="221">
        <v>869</v>
      </c>
      <c r="C786" s="221" t="s">
        <v>538</v>
      </c>
      <c r="D786" s="221">
        <v>0</v>
      </c>
    </row>
    <row r="787" spans="1:4" hidden="1" x14ac:dyDescent="0.2">
      <c r="A787" s="221" t="s">
        <v>1136</v>
      </c>
      <c r="B787" s="221">
        <v>868</v>
      </c>
      <c r="C787" s="221" t="s">
        <v>538</v>
      </c>
      <c r="D787" s="221">
        <v>0</v>
      </c>
    </row>
    <row r="788" spans="1:4" hidden="1" x14ac:dyDescent="0.2">
      <c r="A788" s="221" t="s">
        <v>1135</v>
      </c>
      <c r="B788" s="221">
        <v>867</v>
      </c>
      <c r="C788" s="221" t="s">
        <v>538</v>
      </c>
      <c r="D788" s="221">
        <v>0</v>
      </c>
    </row>
    <row r="789" spans="1:4" hidden="1" x14ac:dyDescent="0.2">
      <c r="A789" s="221" t="s">
        <v>1049</v>
      </c>
      <c r="B789" s="221">
        <v>867</v>
      </c>
      <c r="C789" s="221" t="s">
        <v>538</v>
      </c>
      <c r="D789" s="221">
        <v>0</v>
      </c>
    </row>
    <row r="790" spans="1:4" hidden="1" x14ac:dyDescent="0.2">
      <c r="A790" s="221" t="s">
        <v>1134</v>
      </c>
      <c r="B790" s="221">
        <v>864</v>
      </c>
      <c r="C790" s="221" t="s">
        <v>538</v>
      </c>
      <c r="D790" s="221">
        <v>0</v>
      </c>
    </row>
    <row r="791" spans="1:4" hidden="1" x14ac:dyDescent="0.2">
      <c r="A791" s="221" t="s">
        <v>1133</v>
      </c>
      <c r="B791" s="221">
        <v>861</v>
      </c>
      <c r="C791" s="221" t="s">
        <v>538</v>
      </c>
      <c r="D791" s="221">
        <v>0</v>
      </c>
    </row>
    <row r="792" spans="1:4" hidden="1" x14ac:dyDescent="0.2">
      <c r="A792" s="221" t="s">
        <v>1080</v>
      </c>
      <c r="B792" s="221">
        <v>861</v>
      </c>
      <c r="C792" s="221" t="s">
        <v>1079</v>
      </c>
      <c r="D792" s="221">
        <v>0</v>
      </c>
    </row>
    <row r="793" spans="1:4" hidden="1" x14ac:dyDescent="0.2">
      <c r="A793" s="221" t="s">
        <v>1132</v>
      </c>
      <c r="B793" s="221">
        <v>858</v>
      </c>
      <c r="C793" s="221" t="s">
        <v>538</v>
      </c>
      <c r="D793" s="221">
        <v>0</v>
      </c>
    </row>
    <row r="794" spans="1:4" hidden="1" x14ac:dyDescent="0.2">
      <c r="A794" s="221" t="s">
        <v>1131</v>
      </c>
      <c r="B794" s="221">
        <v>850</v>
      </c>
      <c r="C794" s="221" t="s">
        <v>538</v>
      </c>
      <c r="D794" s="221">
        <v>0</v>
      </c>
    </row>
    <row r="795" spans="1:4" hidden="1" x14ac:dyDescent="0.2">
      <c r="A795" s="221" t="s">
        <v>1042</v>
      </c>
      <c r="B795" s="221">
        <v>846</v>
      </c>
      <c r="C795" s="221" t="s">
        <v>1041</v>
      </c>
      <c r="D795" s="221">
        <v>0</v>
      </c>
    </row>
    <row r="796" spans="1:4" hidden="1" x14ac:dyDescent="0.2">
      <c r="A796" s="221" t="s">
        <v>1099</v>
      </c>
      <c r="B796" s="221">
        <v>843</v>
      </c>
      <c r="C796" s="221" t="s">
        <v>1098</v>
      </c>
      <c r="D796" s="221">
        <v>0</v>
      </c>
    </row>
    <row r="797" spans="1:4" hidden="1" x14ac:dyDescent="0.2">
      <c r="A797" s="221" t="s">
        <v>1130</v>
      </c>
      <c r="B797" s="221">
        <v>842</v>
      </c>
      <c r="C797" s="221" t="s">
        <v>1129</v>
      </c>
      <c r="D797" s="221">
        <v>0</v>
      </c>
    </row>
    <row r="798" spans="1:4" x14ac:dyDescent="0.2">
      <c r="A798" s="221" t="s">
        <v>1348</v>
      </c>
      <c r="B798" s="222">
        <v>1293</v>
      </c>
      <c r="C798" s="223">
        <v>4449.99</v>
      </c>
      <c r="D798" s="221">
        <v>0.290562451</v>
      </c>
    </row>
    <row r="799" spans="1:4" hidden="1" x14ac:dyDescent="0.2">
      <c r="A799" s="221" t="s">
        <v>1127</v>
      </c>
      <c r="B799" s="221">
        <v>842</v>
      </c>
      <c r="C799" s="221" t="s">
        <v>538</v>
      </c>
      <c r="D799" s="221">
        <v>0</v>
      </c>
    </row>
    <row r="800" spans="1:4" hidden="1" x14ac:dyDescent="0.2">
      <c r="A800" s="221" t="s">
        <v>1126</v>
      </c>
      <c r="B800" s="221">
        <v>840</v>
      </c>
      <c r="C800" s="221" t="s">
        <v>538</v>
      </c>
      <c r="D800" s="221">
        <v>0</v>
      </c>
    </row>
    <row r="801" spans="1:4" hidden="1" x14ac:dyDescent="0.2">
      <c r="A801" s="221" t="s">
        <v>1125</v>
      </c>
      <c r="B801" s="221">
        <v>839</v>
      </c>
      <c r="C801" s="221" t="s">
        <v>538</v>
      </c>
      <c r="D801" s="221">
        <v>0</v>
      </c>
    </row>
    <row r="802" spans="1:4" hidden="1" x14ac:dyDescent="0.2">
      <c r="A802" s="221" t="s">
        <v>1124</v>
      </c>
      <c r="B802" s="221">
        <v>837</v>
      </c>
      <c r="C802" s="221" t="s">
        <v>538</v>
      </c>
      <c r="D802" s="221">
        <v>0</v>
      </c>
    </row>
    <row r="803" spans="1:4" hidden="1" x14ac:dyDescent="0.2">
      <c r="A803" s="221" t="s">
        <v>1123</v>
      </c>
      <c r="B803" s="221">
        <v>829</v>
      </c>
      <c r="C803" s="221" t="s">
        <v>538</v>
      </c>
      <c r="D803" s="221">
        <v>0</v>
      </c>
    </row>
    <row r="804" spans="1:4" hidden="1" x14ac:dyDescent="0.2">
      <c r="A804" s="221" t="s">
        <v>1122</v>
      </c>
      <c r="B804" s="221">
        <v>826</v>
      </c>
      <c r="C804" s="221" t="s">
        <v>538</v>
      </c>
      <c r="D804" s="221">
        <v>0</v>
      </c>
    </row>
    <row r="805" spans="1:4" hidden="1" x14ac:dyDescent="0.2">
      <c r="A805" s="221" t="s">
        <v>1121</v>
      </c>
      <c r="B805" s="221">
        <v>824</v>
      </c>
      <c r="C805" s="221" t="s">
        <v>1120</v>
      </c>
      <c r="D805" s="221">
        <v>0</v>
      </c>
    </row>
    <row r="806" spans="1:4" hidden="1" x14ac:dyDescent="0.2">
      <c r="A806" s="221" t="s">
        <v>1119</v>
      </c>
      <c r="B806" s="221">
        <v>824</v>
      </c>
      <c r="C806" s="221" t="s">
        <v>538</v>
      </c>
      <c r="D806" s="221">
        <v>0</v>
      </c>
    </row>
    <row r="807" spans="1:4" hidden="1" x14ac:dyDescent="0.2">
      <c r="A807" s="221" t="s">
        <v>1118</v>
      </c>
      <c r="B807" s="221">
        <v>823</v>
      </c>
      <c r="C807" s="221" t="s">
        <v>538</v>
      </c>
      <c r="D807" s="221">
        <v>0</v>
      </c>
    </row>
    <row r="808" spans="1:4" hidden="1" x14ac:dyDescent="0.2">
      <c r="A808" s="221" t="s">
        <v>1117</v>
      </c>
      <c r="B808" s="221">
        <v>821</v>
      </c>
      <c r="C808" s="221" t="s">
        <v>538</v>
      </c>
      <c r="D808" s="221">
        <v>0</v>
      </c>
    </row>
    <row r="809" spans="1:4" hidden="1" x14ac:dyDescent="0.2">
      <c r="A809" s="221" t="s">
        <v>1116</v>
      </c>
      <c r="B809" s="221">
        <v>821</v>
      </c>
      <c r="C809" s="221" t="s">
        <v>538</v>
      </c>
      <c r="D809" s="221">
        <v>0</v>
      </c>
    </row>
    <row r="810" spans="1:4" hidden="1" x14ac:dyDescent="0.2">
      <c r="A810" s="221" t="s">
        <v>1115</v>
      </c>
      <c r="B810" s="221">
        <v>817</v>
      </c>
      <c r="C810" s="221" t="s">
        <v>538</v>
      </c>
      <c r="D810" s="221">
        <v>0</v>
      </c>
    </row>
    <row r="811" spans="1:4" hidden="1" x14ac:dyDescent="0.2">
      <c r="A811" s="221" t="s">
        <v>1114</v>
      </c>
      <c r="B811" s="221">
        <v>817</v>
      </c>
      <c r="C811" s="221" t="s">
        <v>538</v>
      </c>
      <c r="D811" s="221">
        <v>0</v>
      </c>
    </row>
    <row r="812" spans="1:4" hidden="1" x14ac:dyDescent="0.2">
      <c r="A812" s="221" t="s">
        <v>1113</v>
      </c>
      <c r="B812" s="221">
        <v>814</v>
      </c>
      <c r="C812" s="221" t="s">
        <v>538</v>
      </c>
      <c r="D812" s="221">
        <v>0</v>
      </c>
    </row>
    <row r="813" spans="1:4" hidden="1" x14ac:dyDescent="0.2">
      <c r="A813" s="221" t="s">
        <v>1112</v>
      </c>
      <c r="B813" s="221">
        <v>814</v>
      </c>
      <c r="C813" s="221" t="s">
        <v>538</v>
      </c>
      <c r="D813" s="221">
        <v>0</v>
      </c>
    </row>
    <row r="814" spans="1:4" hidden="1" x14ac:dyDescent="0.2">
      <c r="A814" s="221" t="s">
        <v>629</v>
      </c>
      <c r="B814" s="221">
        <v>810</v>
      </c>
      <c r="C814" s="221" t="s">
        <v>538</v>
      </c>
      <c r="D814" s="221">
        <v>0</v>
      </c>
    </row>
    <row r="815" spans="1:4" hidden="1" x14ac:dyDescent="0.2">
      <c r="A815" s="221" t="s">
        <v>1111</v>
      </c>
      <c r="B815" s="221">
        <v>810</v>
      </c>
      <c r="C815" s="221" t="s">
        <v>538</v>
      </c>
      <c r="D815" s="221">
        <v>0</v>
      </c>
    </row>
    <row r="816" spans="1:4" hidden="1" x14ac:dyDescent="0.2">
      <c r="A816" s="221" t="s">
        <v>1110</v>
      </c>
      <c r="B816" s="221">
        <v>804</v>
      </c>
      <c r="C816" s="221" t="s">
        <v>538</v>
      </c>
      <c r="D816" s="221">
        <v>0</v>
      </c>
    </row>
    <row r="817" spans="1:4" hidden="1" x14ac:dyDescent="0.2">
      <c r="A817" s="221" t="s">
        <v>963</v>
      </c>
      <c r="B817" s="221">
        <v>804</v>
      </c>
      <c r="C817" s="221" t="s">
        <v>538</v>
      </c>
      <c r="D817" s="221">
        <v>0</v>
      </c>
    </row>
    <row r="818" spans="1:4" hidden="1" x14ac:dyDescent="0.2">
      <c r="A818" s="221" t="s">
        <v>1109</v>
      </c>
      <c r="B818" s="221">
        <v>802</v>
      </c>
      <c r="C818" s="221" t="s">
        <v>538</v>
      </c>
      <c r="D818" s="221">
        <v>0</v>
      </c>
    </row>
    <row r="819" spans="1:4" hidden="1" x14ac:dyDescent="0.2">
      <c r="A819" s="221" t="s">
        <v>1108</v>
      </c>
      <c r="B819" s="221">
        <v>802</v>
      </c>
      <c r="C819" s="221" t="s">
        <v>538</v>
      </c>
      <c r="D819" s="221">
        <v>0</v>
      </c>
    </row>
    <row r="820" spans="1:4" hidden="1" x14ac:dyDescent="0.2">
      <c r="A820" s="221" t="s">
        <v>1107</v>
      </c>
      <c r="B820" s="221">
        <v>802</v>
      </c>
      <c r="C820" s="221" t="s">
        <v>1106</v>
      </c>
      <c r="D820" s="221">
        <v>0</v>
      </c>
    </row>
    <row r="821" spans="1:4" hidden="1" x14ac:dyDescent="0.2">
      <c r="A821" s="221" t="s">
        <v>1105</v>
      </c>
      <c r="B821" s="221">
        <v>801</v>
      </c>
      <c r="C821" s="221" t="s">
        <v>538</v>
      </c>
      <c r="D821" s="221">
        <v>0</v>
      </c>
    </row>
    <row r="822" spans="1:4" hidden="1" x14ac:dyDescent="0.2">
      <c r="A822" s="221" t="s">
        <v>1104</v>
      </c>
      <c r="B822" s="221">
        <v>800</v>
      </c>
      <c r="C822" s="221" t="s">
        <v>538</v>
      </c>
      <c r="D822" s="221">
        <v>0</v>
      </c>
    </row>
    <row r="823" spans="1:4" hidden="1" x14ac:dyDescent="0.2">
      <c r="A823" s="221" t="s">
        <v>1103</v>
      </c>
      <c r="B823" s="221">
        <v>798</v>
      </c>
      <c r="C823" s="221" t="s">
        <v>538</v>
      </c>
      <c r="D823" s="221">
        <v>0</v>
      </c>
    </row>
    <row r="824" spans="1:4" hidden="1" x14ac:dyDescent="0.2">
      <c r="A824" s="221" t="s">
        <v>1102</v>
      </c>
      <c r="B824" s="221">
        <v>797</v>
      </c>
      <c r="C824" s="221" t="s">
        <v>538</v>
      </c>
      <c r="D824" s="221">
        <v>0</v>
      </c>
    </row>
    <row r="825" spans="1:4" hidden="1" x14ac:dyDescent="0.2">
      <c r="A825" s="221" t="s">
        <v>1101</v>
      </c>
      <c r="B825" s="221">
        <v>796</v>
      </c>
      <c r="C825" s="221" t="s">
        <v>788</v>
      </c>
      <c r="D825" s="221">
        <v>0</v>
      </c>
    </row>
    <row r="826" spans="1:4" hidden="1" x14ac:dyDescent="0.2">
      <c r="A826" s="221" t="s">
        <v>1100</v>
      </c>
      <c r="B826" s="221">
        <v>796</v>
      </c>
      <c r="C826" s="221" t="s">
        <v>538</v>
      </c>
      <c r="D826" s="221">
        <v>0</v>
      </c>
    </row>
    <row r="827" spans="1:4" hidden="1" x14ac:dyDescent="0.2">
      <c r="A827" s="221" t="s">
        <v>1099</v>
      </c>
      <c r="B827" s="221">
        <v>796</v>
      </c>
      <c r="C827" s="221" t="s">
        <v>1098</v>
      </c>
      <c r="D827" s="221">
        <v>0</v>
      </c>
    </row>
    <row r="828" spans="1:4" hidden="1" x14ac:dyDescent="0.2">
      <c r="A828" s="221" t="s">
        <v>1097</v>
      </c>
      <c r="B828" s="221">
        <v>795</v>
      </c>
      <c r="C828" s="221" t="s">
        <v>1096</v>
      </c>
      <c r="D828" s="221">
        <v>0</v>
      </c>
    </row>
    <row r="829" spans="1:4" hidden="1" x14ac:dyDescent="0.2">
      <c r="A829" s="221" t="s">
        <v>1095</v>
      </c>
      <c r="B829" s="221">
        <v>793</v>
      </c>
      <c r="C829" s="221" t="s">
        <v>538</v>
      </c>
      <c r="D829" s="221">
        <v>0</v>
      </c>
    </row>
    <row r="830" spans="1:4" hidden="1" x14ac:dyDescent="0.2">
      <c r="A830" s="221" t="s">
        <v>1094</v>
      </c>
      <c r="B830" s="221">
        <v>790</v>
      </c>
      <c r="C830" s="221" t="s">
        <v>538</v>
      </c>
      <c r="D830" s="221">
        <v>0</v>
      </c>
    </row>
    <row r="831" spans="1:4" hidden="1" x14ac:dyDescent="0.2">
      <c r="A831" s="221" t="s">
        <v>1093</v>
      </c>
      <c r="B831" s="221">
        <v>790</v>
      </c>
      <c r="C831" s="221" t="s">
        <v>538</v>
      </c>
      <c r="D831" s="221">
        <v>0</v>
      </c>
    </row>
    <row r="832" spans="1:4" hidden="1" x14ac:dyDescent="0.2">
      <c r="A832" s="221" t="s">
        <v>1092</v>
      </c>
      <c r="B832" s="221">
        <v>789</v>
      </c>
      <c r="C832" s="221" t="s">
        <v>666</v>
      </c>
      <c r="D832" s="221">
        <v>0</v>
      </c>
    </row>
    <row r="833" spans="1:4" hidden="1" x14ac:dyDescent="0.2">
      <c r="A833" s="221" t="s">
        <v>1091</v>
      </c>
      <c r="B833" s="221">
        <v>787</v>
      </c>
      <c r="C833" s="221" t="s">
        <v>538</v>
      </c>
      <c r="D833" s="221">
        <v>0</v>
      </c>
    </row>
    <row r="834" spans="1:4" hidden="1" x14ac:dyDescent="0.2">
      <c r="A834" s="221" t="s">
        <v>1090</v>
      </c>
      <c r="B834" s="221">
        <v>786</v>
      </c>
      <c r="C834" s="221" t="s">
        <v>538</v>
      </c>
      <c r="D834" s="221">
        <v>0</v>
      </c>
    </row>
    <row r="835" spans="1:4" hidden="1" x14ac:dyDescent="0.2">
      <c r="A835" s="221" t="s">
        <v>1089</v>
      </c>
      <c r="B835" s="221">
        <v>784</v>
      </c>
      <c r="C835" s="221" t="s">
        <v>1088</v>
      </c>
      <c r="D835" s="221">
        <v>0</v>
      </c>
    </row>
    <row r="836" spans="1:4" hidden="1" x14ac:dyDescent="0.2">
      <c r="A836" s="221" t="s">
        <v>1087</v>
      </c>
      <c r="B836" s="221">
        <v>783</v>
      </c>
      <c r="C836" s="221" t="s">
        <v>538</v>
      </c>
      <c r="D836" s="221">
        <v>0</v>
      </c>
    </row>
    <row r="837" spans="1:4" hidden="1" x14ac:dyDescent="0.2">
      <c r="A837" s="221" t="s">
        <v>1086</v>
      </c>
      <c r="B837" s="221">
        <v>783</v>
      </c>
      <c r="C837" s="221" t="s">
        <v>538</v>
      </c>
      <c r="D837" s="221">
        <v>0</v>
      </c>
    </row>
    <row r="838" spans="1:4" hidden="1" x14ac:dyDescent="0.2">
      <c r="A838" s="221" t="s">
        <v>1085</v>
      </c>
      <c r="B838" s="221">
        <v>782</v>
      </c>
      <c r="C838" s="221" t="s">
        <v>538</v>
      </c>
      <c r="D838" s="221">
        <v>0</v>
      </c>
    </row>
    <row r="839" spans="1:4" hidden="1" x14ac:dyDescent="0.2">
      <c r="A839" s="221" t="s">
        <v>1084</v>
      </c>
      <c r="B839" s="221">
        <v>782</v>
      </c>
      <c r="C839" s="221" t="s">
        <v>538</v>
      </c>
      <c r="D839" s="221">
        <v>0</v>
      </c>
    </row>
    <row r="840" spans="1:4" hidden="1" x14ac:dyDescent="0.2">
      <c r="A840" s="221" t="s">
        <v>1083</v>
      </c>
      <c r="B840" s="221">
        <v>781</v>
      </c>
      <c r="C840" s="221" t="s">
        <v>1082</v>
      </c>
      <c r="D840" s="221">
        <v>0</v>
      </c>
    </row>
    <row r="841" spans="1:4" hidden="1" x14ac:dyDescent="0.2">
      <c r="A841" s="221" t="s">
        <v>1025</v>
      </c>
      <c r="B841" s="221">
        <v>779</v>
      </c>
      <c r="C841" s="221" t="s">
        <v>538</v>
      </c>
      <c r="D841" s="221">
        <v>0</v>
      </c>
    </row>
    <row r="842" spans="1:4" hidden="1" x14ac:dyDescent="0.2">
      <c r="A842" s="221" t="s">
        <v>1081</v>
      </c>
      <c r="B842" s="221">
        <v>778</v>
      </c>
      <c r="C842" s="221" t="s">
        <v>538</v>
      </c>
      <c r="D842" s="221">
        <v>0</v>
      </c>
    </row>
    <row r="843" spans="1:4" hidden="1" x14ac:dyDescent="0.2">
      <c r="A843" s="221" t="s">
        <v>1080</v>
      </c>
      <c r="B843" s="221">
        <v>777</v>
      </c>
      <c r="C843" s="221" t="s">
        <v>1079</v>
      </c>
      <c r="D843" s="221">
        <v>0</v>
      </c>
    </row>
    <row r="844" spans="1:4" hidden="1" x14ac:dyDescent="0.2">
      <c r="A844" s="221" t="s">
        <v>836</v>
      </c>
      <c r="B844" s="221">
        <v>776</v>
      </c>
      <c r="C844" s="221" t="s">
        <v>538</v>
      </c>
      <c r="D844" s="221">
        <v>0</v>
      </c>
    </row>
    <row r="845" spans="1:4" hidden="1" x14ac:dyDescent="0.2">
      <c r="A845" s="221" t="s">
        <v>1078</v>
      </c>
      <c r="B845" s="221">
        <v>775</v>
      </c>
      <c r="C845" s="221" t="s">
        <v>538</v>
      </c>
      <c r="D845" s="221">
        <v>0</v>
      </c>
    </row>
    <row r="846" spans="1:4" hidden="1" x14ac:dyDescent="0.2">
      <c r="A846" s="221" t="s">
        <v>1077</v>
      </c>
      <c r="B846" s="221">
        <v>774</v>
      </c>
      <c r="C846" s="221" t="s">
        <v>538</v>
      </c>
      <c r="D846" s="221">
        <v>0</v>
      </c>
    </row>
    <row r="847" spans="1:4" hidden="1" x14ac:dyDescent="0.2">
      <c r="A847" s="221" t="s">
        <v>1076</v>
      </c>
      <c r="B847" s="221">
        <v>773</v>
      </c>
      <c r="C847" s="221" t="s">
        <v>538</v>
      </c>
      <c r="D847" s="221">
        <v>0</v>
      </c>
    </row>
    <row r="848" spans="1:4" hidden="1" x14ac:dyDescent="0.2">
      <c r="A848" s="221" t="s">
        <v>1075</v>
      </c>
      <c r="B848" s="221">
        <v>770</v>
      </c>
      <c r="C848" s="221" t="s">
        <v>538</v>
      </c>
      <c r="D848" s="221">
        <v>0</v>
      </c>
    </row>
    <row r="849" spans="1:4" hidden="1" x14ac:dyDescent="0.2">
      <c r="A849" s="221" t="s">
        <v>1074</v>
      </c>
      <c r="B849" s="221">
        <v>769</v>
      </c>
      <c r="C849" s="221" t="s">
        <v>538</v>
      </c>
      <c r="D849" s="221">
        <v>0</v>
      </c>
    </row>
    <row r="850" spans="1:4" hidden="1" x14ac:dyDescent="0.2">
      <c r="A850" s="221" t="s">
        <v>1073</v>
      </c>
      <c r="B850" s="221">
        <v>766</v>
      </c>
      <c r="C850" s="221" t="s">
        <v>538</v>
      </c>
      <c r="D850" s="221">
        <v>0</v>
      </c>
    </row>
    <row r="851" spans="1:4" hidden="1" x14ac:dyDescent="0.2">
      <c r="A851" s="221" t="s">
        <v>1072</v>
      </c>
      <c r="B851" s="221">
        <v>766</v>
      </c>
      <c r="C851" s="221" t="s">
        <v>538</v>
      </c>
      <c r="D851" s="221">
        <v>0</v>
      </c>
    </row>
    <row r="852" spans="1:4" hidden="1" x14ac:dyDescent="0.2">
      <c r="A852" s="221" t="s">
        <v>1071</v>
      </c>
      <c r="B852" s="221">
        <v>764</v>
      </c>
      <c r="C852" s="221" t="s">
        <v>538</v>
      </c>
      <c r="D852" s="221">
        <v>0</v>
      </c>
    </row>
    <row r="853" spans="1:4" hidden="1" x14ac:dyDescent="0.2">
      <c r="A853" s="221" t="s">
        <v>987</v>
      </c>
      <c r="B853" s="221">
        <v>762</v>
      </c>
      <c r="C853" s="221" t="s">
        <v>538</v>
      </c>
      <c r="D853" s="221">
        <v>0</v>
      </c>
    </row>
    <row r="854" spans="1:4" hidden="1" x14ac:dyDescent="0.2">
      <c r="A854" s="221" t="s">
        <v>1070</v>
      </c>
      <c r="B854" s="221">
        <v>761</v>
      </c>
      <c r="C854" s="221" t="s">
        <v>1069</v>
      </c>
      <c r="D854" s="221">
        <v>0</v>
      </c>
    </row>
    <row r="855" spans="1:4" hidden="1" x14ac:dyDescent="0.2">
      <c r="A855" s="221" t="s">
        <v>1068</v>
      </c>
      <c r="B855" s="221">
        <v>760</v>
      </c>
      <c r="C855" s="221" t="s">
        <v>1067</v>
      </c>
      <c r="D855" s="221">
        <v>0</v>
      </c>
    </row>
    <row r="856" spans="1:4" hidden="1" x14ac:dyDescent="0.2">
      <c r="A856" s="221" t="s">
        <v>1066</v>
      </c>
      <c r="B856" s="221">
        <v>760</v>
      </c>
      <c r="C856" s="221" t="s">
        <v>1065</v>
      </c>
      <c r="D856" s="221">
        <v>0</v>
      </c>
    </row>
    <row r="857" spans="1:4" hidden="1" x14ac:dyDescent="0.2">
      <c r="A857" s="221" t="s">
        <v>1064</v>
      </c>
      <c r="B857" s="221">
        <v>758</v>
      </c>
      <c r="C857" s="221" t="s">
        <v>538</v>
      </c>
      <c r="D857" s="221">
        <v>0</v>
      </c>
    </row>
    <row r="858" spans="1:4" hidden="1" x14ac:dyDescent="0.2">
      <c r="A858" s="221" t="s">
        <v>1063</v>
      </c>
      <c r="B858" s="221">
        <v>757</v>
      </c>
      <c r="C858" s="221" t="s">
        <v>538</v>
      </c>
      <c r="D858" s="221">
        <v>0</v>
      </c>
    </row>
    <row r="859" spans="1:4" hidden="1" x14ac:dyDescent="0.2">
      <c r="A859" s="221" t="s">
        <v>1062</v>
      </c>
      <c r="B859" s="221">
        <v>752</v>
      </c>
      <c r="C859" s="221" t="s">
        <v>538</v>
      </c>
      <c r="D859" s="221">
        <v>0</v>
      </c>
    </row>
    <row r="860" spans="1:4" hidden="1" x14ac:dyDescent="0.2">
      <c r="A860" s="221" t="s">
        <v>1061</v>
      </c>
      <c r="B860" s="221">
        <v>751</v>
      </c>
      <c r="C860" s="221" t="s">
        <v>538</v>
      </c>
      <c r="D860" s="221">
        <v>0</v>
      </c>
    </row>
    <row r="861" spans="1:4" hidden="1" x14ac:dyDescent="0.2">
      <c r="A861" s="221" t="s">
        <v>1060</v>
      </c>
      <c r="B861" s="221">
        <v>750</v>
      </c>
      <c r="C861" s="221" t="s">
        <v>538</v>
      </c>
      <c r="D861" s="221">
        <v>0</v>
      </c>
    </row>
    <row r="862" spans="1:4" hidden="1" x14ac:dyDescent="0.2">
      <c r="A862" s="221" t="s">
        <v>1059</v>
      </c>
      <c r="B862" s="221">
        <v>749</v>
      </c>
      <c r="C862" s="221" t="s">
        <v>538</v>
      </c>
      <c r="D862" s="221">
        <v>0</v>
      </c>
    </row>
    <row r="863" spans="1:4" hidden="1" x14ac:dyDescent="0.2">
      <c r="A863" s="221" t="s">
        <v>1034</v>
      </c>
      <c r="B863" s="221">
        <v>749</v>
      </c>
      <c r="C863" s="221" t="s">
        <v>538</v>
      </c>
      <c r="D863" s="221">
        <v>0</v>
      </c>
    </row>
    <row r="864" spans="1:4" hidden="1" x14ac:dyDescent="0.2">
      <c r="A864" s="221" t="s">
        <v>1058</v>
      </c>
      <c r="B864" s="221">
        <v>749</v>
      </c>
      <c r="C864" s="221" t="s">
        <v>538</v>
      </c>
      <c r="D864" s="221">
        <v>0</v>
      </c>
    </row>
    <row r="865" spans="1:4" hidden="1" x14ac:dyDescent="0.2">
      <c r="A865" s="221" t="s">
        <v>1057</v>
      </c>
      <c r="B865" s="221">
        <v>747</v>
      </c>
      <c r="C865" s="221" t="s">
        <v>1056</v>
      </c>
      <c r="D865" s="221">
        <v>0</v>
      </c>
    </row>
    <row r="866" spans="1:4" hidden="1" x14ac:dyDescent="0.2">
      <c r="A866" s="221" t="s">
        <v>793</v>
      </c>
      <c r="B866" s="221">
        <v>747</v>
      </c>
      <c r="C866" s="221" t="s">
        <v>792</v>
      </c>
      <c r="D866" s="221">
        <v>0</v>
      </c>
    </row>
    <row r="867" spans="1:4" hidden="1" x14ac:dyDescent="0.2">
      <c r="A867" s="221" t="s">
        <v>1055</v>
      </c>
      <c r="B867" s="221">
        <v>745</v>
      </c>
      <c r="C867" s="221" t="s">
        <v>538</v>
      </c>
      <c r="D867" s="221">
        <v>0</v>
      </c>
    </row>
    <row r="868" spans="1:4" hidden="1" x14ac:dyDescent="0.2">
      <c r="A868" s="221" t="s">
        <v>1054</v>
      </c>
      <c r="B868" s="221">
        <v>745</v>
      </c>
      <c r="C868" s="221" t="s">
        <v>538</v>
      </c>
      <c r="D868" s="221">
        <v>0</v>
      </c>
    </row>
    <row r="869" spans="1:4" hidden="1" x14ac:dyDescent="0.2">
      <c r="A869" s="221" t="s">
        <v>984</v>
      </c>
      <c r="B869" s="221">
        <v>745</v>
      </c>
      <c r="C869" s="221" t="s">
        <v>538</v>
      </c>
      <c r="D869" s="221">
        <v>0</v>
      </c>
    </row>
    <row r="870" spans="1:4" hidden="1" x14ac:dyDescent="0.2">
      <c r="A870" s="221" t="s">
        <v>968</v>
      </c>
      <c r="B870" s="221">
        <v>742</v>
      </c>
      <c r="C870" s="221" t="s">
        <v>538</v>
      </c>
      <c r="D870" s="221">
        <v>0</v>
      </c>
    </row>
    <row r="871" spans="1:4" hidden="1" x14ac:dyDescent="0.2">
      <c r="A871" s="221" t="s">
        <v>1053</v>
      </c>
      <c r="B871" s="221">
        <v>741</v>
      </c>
      <c r="C871" s="221" t="s">
        <v>1052</v>
      </c>
      <c r="D871" s="221">
        <v>0</v>
      </c>
    </row>
    <row r="872" spans="1:4" hidden="1" x14ac:dyDescent="0.2">
      <c r="A872" s="221" t="s">
        <v>1051</v>
      </c>
      <c r="B872" s="221">
        <v>741</v>
      </c>
      <c r="C872" s="221" t="s">
        <v>538</v>
      </c>
      <c r="D872" s="221">
        <v>0</v>
      </c>
    </row>
    <row r="873" spans="1:4" hidden="1" x14ac:dyDescent="0.2">
      <c r="A873" s="221" t="s">
        <v>1050</v>
      </c>
      <c r="B873" s="221">
        <v>738</v>
      </c>
      <c r="C873" s="221" t="s">
        <v>538</v>
      </c>
      <c r="D873" s="221">
        <v>0</v>
      </c>
    </row>
    <row r="874" spans="1:4" hidden="1" x14ac:dyDescent="0.2">
      <c r="A874" s="221" t="s">
        <v>1049</v>
      </c>
      <c r="B874" s="221">
        <v>736</v>
      </c>
      <c r="C874" s="221" t="s">
        <v>538</v>
      </c>
      <c r="D874" s="221">
        <v>0</v>
      </c>
    </row>
    <row r="875" spans="1:4" hidden="1" x14ac:dyDescent="0.2">
      <c r="A875" s="221" t="s">
        <v>1048</v>
      </c>
      <c r="B875" s="221">
        <v>736</v>
      </c>
      <c r="C875" s="221" t="s">
        <v>538</v>
      </c>
      <c r="D875" s="221">
        <v>0</v>
      </c>
    </row>
    <row r="876" spans="1:4" hidden="1" x14ac:dyDescent="0.2">
      <c r="A876" s="221" t="s">
        <v>1047</v>
      </c>
      <c r="B876" s="221">
        <v>735</v>
      </c>
      <c r="C876" s="221" t="s">
        <v>538</v>
      </c>
      <c r="D876" s="221">
        <v>0</v>
      </c>
    </row>
    <row r="877" spans="1:4" hidden="1" x14ac:dyDescent="0.2">
      <c r="A877" s="221" t="s">
        <v>1046</v>
      </c>
      <c r="B877" s="221">
        <v>734</v>
      </c>
      <c r="C877" s="221" t="s">
        <v>538</v>
      </c>
      <c r="D877" s="221">
        <v>0</v>
      </c>
    </row>
    <row r="878" spans="1:4" hidden="1" x14ac:dyDescent="0.2">
      <c r="A878" s="221" t="s">
        <v>1045</v>
      </c>
      <c r="B878" s="221">
        <v>731</v>
      </c>
      <c r="C878" s="221" t="s">
        <v>538</v>
      </c>
      <c r="D878" s="221">
        <v>0</v>
      </c>
    </row>
    <row r="879" spans="1:4" hidden="1" x14ac:dyDescent="0.2">
      <c r="A879" s="221" t="s">
        <v>1044</v>
      </c>
      <c r="B879" s="221">
        <v>731</v>
      </c>
      <c r="C879" s="221" t="s">
        <v>701</v>
      </c>
      <c r="D879" s="221">
        <v>0</v>
      </c>
    </row>
    <row r="880" spans="1:4" hidden="1" x14ac:dyDescent="0.2">
      <c r="A880" s="221" t="s">
        <v>1043</v>
      </c>
      <c r="B880" s="221">
        <v>730</v>
      </c>
      <c r="C880" s="221" t="s">
        <v>538</v>
      </c>
      <c r="D880" s="221">
        <v>0</v>
      </c>
    </row>
    <row r="881" spans="1:4" hidden="1" x14ac:dyDescent="0.2">
      <c r="A881" s="221" t="s">
        <v>1042</v>
      </c>
      <c r="B881" s="221">
        <v>727</v>
      </c>
      <c r="C881" s="221" t="s">
        <v>1041</v>
      </c>
      <c r="D881" s="221">
        <v>0</v>
      </c>
    </row>
    <row r="882" spans="1:4" hidden="1" x14ac:dyDescent="0.2">
      <c r="A882" s="221" t="s">
        <v>1040</v>
      </c>
      <c r="B882" s="221">
        <v>725</v>
      </c>
      <c r="C882" s="221" t="s">
        <v>538</v>
      </c>
      <c r="D882" s="221">
        <v>0</v>
      </c>
    </row>
    <row r="883" spans="1:4" hidden="1" x14ac:dyDescent="0.2">
      <c r="A883" s="221" t="s">
        <v>1039</v>
      </c>
      <c r="B883" s="221">
        <v>724</v>
      </c>
      <c r="C883" s="221" t="s">
        <v>538</v>
      </c>
      <c r="D883" s="221">
        <v>0</v>
      </c>
    </row>
    <row r="884" spans="1:4" hidden="1" x14ac:dyDescent="0.2">
      <c r="A884" s="221" t="s">
        <v>1038</v>
      </c>
      <c r="B884" s="221">
        <v>721</v>
      </c>
      <c r="C884" s="221" t="s">
        <v>538</v>
      </c>
      <c r="D884" s="221">
        <v>0</v>
      </c>
    </row>
    <row r="885" spans="1:4" hidden="1" x14ac:dyDescent="0.2">
      <c r="A885" s="221" t="s">
        <v>1037</v>
      </c>
      <c r="B885" s="221">
        <v>721</v>
      </c>
      <c r="C885" s="221" t="s">
        <v>698</v>
      </c>
      <c r="D885" s="221">
        <v>0</v>
      </c>
    </row>
    <row r="886" spans="1:4" hidden="1" x14ac:dyDescent="0.2">
      <c r="A886" s="221" t="s">
        <v>1036</v>
      </c>
      <c r="B886" s="221">
        <v>719</v>
      </c>
      <c r="C886" s="221" t="s">
        <v>538</v>
      </c>
      <c r="D886" s="221">
        <v>0</v>
      </c>
    </row>
    <row r="887" spans="1:4" hidden="1" x14ac:dyDescent="0.2">
      <c r="A887" s="221" t="s">
        <v>1035</v>
      </c>
      <c r="B887" s="221">
        <v>717</v>
      </c>
      <c r="C887" s="221" t="s">
        <v>538</v>
      </c>
      <c r="D887" s="221">
        <v>0</v>
      </c>
    </row>
    <row r="888" spans="1:4" hidden="1" x14ac:dyDescent="0.2">
      <c r="A888" s="221" t="s">
        <v>1034</v>
      </c>
      <c r="B888" s="221">
        <v>717</v>
      </c>
      <c r="C888" s="221" t="s">
        <v>538</v>
      </c>
      <c r="D888" s="221">
        <v>0</v>
      </c>
    </row>
    <row r="889" spans="1:4" hidden="1" x14ac:dyDescent="0.2">
      <c r="A889" s="221" t="s">
        <v>1033</v>
      </c>
      <c r="B889" s="221">
        <v>716</v>
      </c>
      <c r="C889" s="221" t="s">
        <v>1032</v>
      </c>
      <c r="D889" s="221">
        <v>0</v>
      </c>
    </row>
    <row r="890" spans="1:4" hidden="1" x14ac:dyDescent="0.2">
      <c r="A890" s="221" t="s">
        <v>1031</v>
      </c>
      <c r="B890" s="221">
        <v>712</v>
      </c>
      <c r="C890" s="221" t="s">
        <v>538</v>
      </c>
      <c r="D890" s="221">
        <v>0</v>
      </c>
    </row>
    <row r="891" spans="1:4" hidden="1" x14ac:dyDescent="0.2">
      <c r="A891" s="221" t="s">
        <v>911</v>
      </c>
      <c r="B891" s="221">
        <v>712</v>
      </c>
      <c r="C891" s="221" t="s">
        <v>538</v>
      </c>
      <c r="D891" s="221">
        <v>0</v>
      </c>
    </row>
    <row r="892" spans="1:4" hidden="1" x14ac:dyDescent="0.2">
      <c r="A892" s="221" t="s">
        <v>1030</v>
      </c>
      <c r="B892" s="221">
        <v>710</v>
      </c>
      <c r="C892" s="221" t="s">
        <v>538</v>
      </c>
      <c r="D892" s="221">
        <v>0</v>
      </c>
    </row>
    <row r="893" spans="1:4" hidden="1" x14ac:dyDescent="0.2">
      <c r="A893" s="221" t="s">
        <v>1029</v>
      </c>
      <c r="B893" s="221">
        <v>709</v>
      </c>
      <c r="C893" s="221" t="s">
        <v>538</v>
      </c>
      <c r="D893" s="221">
        <v>0</v>
      </c>
    </row>
    <row r="894" spans="1:4" hidden="1" x14ac:dyDescent="0.2">
      <c r="A894" s="221" t="s">
        <v>933</v>
      </c>
      <c r="B894" s="221">
        <v>707</v>
      </c>
      <c r="C894" s="221" t="s">
        <v>538</v>
      </c>
      <c r="D894" s="221">
        <v>0</v>
      </c>
    </row>
    <row r="895" spans="1:4" hidden="1" x14ac:dyDescent="0.2">
      <c r="A895" s="221" t="s">
        <v>1028</v>
      </c>
      <c r="B895" s="221">
        <v>707</v>
      </c>
      <c r="C895" s="221" t="s">
        <v>538</v>
      </c>
      <c r="D895" s="221">
        <v>0</v>
      </c>
    </row>
    <row r="896" spans="1:4" hidden="1" x14ac:dyDescent="0.2">
      <c r="A896" s="221" t="s">
        <v>1027</v>
      </c>
      <c r="B896" s="221">
        <v>706</v>
      </c>
      <c r="C896" s="221" t="s">
        <v>538</v>
      </c>
      <c r="D896" s="221">
        <v>0</v>
      </c>
    </row>
    <row r="897" spans="1:4" hidden="1" x14ac:dyDescent="0.2">
      <c r="A897" s="221" t="s">
        <v>767</v>
      </c>
      <c r="B897" s="221">
        <v>706</v>
      </c>
      <c r="C897" s="221" t="s">
        <v>538</v>
      </c>
      <c r="D897" s="221">
        <v>0</v>
      </c>
    </row>
    <row r="898" spans="1:4" hidden="1" x14ac:dyDescent="0.2">
      <c r="A898" s="221" t="s">
        <v>1026</v>
      </c>
      <c r="B898" s="221">
        <v>705</v>
      </c>
      <c r="C898" s="221" t="s">
        <v>538</v>
      </c>
      <c r="D898" s="221">
        <v>0</v>
      </c>
    </row>
    <row r="899" spans="1:4" hidden="1" x14ac:dyDescent="0.2">
      <c r="A899" s="221" t="s">
        <v>939</v>
      </c>
      <c r="B899" s="221">
        <v>704</v>
      </c>
      <c r="C899" s="221" t="s">
        <v>538</v>
      </c>
      <c r="D899" s="221">
        <v>0</v>
      </c>
    </row>
    <row r="900" spans="1:4" hidden="1" x14ac:dyDescent="0.2">
      <c r="A900" s="221" t="s">
        <v>1025</v>
      </c>
      <c r="B900" s="221">
        <v>702</v>
      </c>
      <c r="C900" s="221" t="s">
        <v>538</v>
      </c>
      <c r="D900" s="221">
        <v>0</v>
      </c>
    </row>
    <row r="901" spans="1:4" hidden="1" x14ac:dyDescent="0.2">
      <c r="A901" s="221" t="s">
        <v>1024</v>
      </c>
      <c r="B901" s="221">
        <v>700</v>
      </c>
      <c r="C901" s="221" t="s">
        <v>1017</v>
      </c>
      <c r="D901" s="221">
        <v>0</v>
      </c>
    </row>
    <row r="902" spans="1:4" hidden="1" x14ac:dyDescent="0.2">
      <c r="A902" s="221" t="s">
        <v>1023</v>
      </c>
      <c r="B902" s="221">
        <v>698</v>
      </c>
      <c r="C902" s="221" t="s">
        <v>1022</v>
      </c>
      <c r="D902" s="221">
        <v>0</v>
      </c>
    </row>
    <row r="903" spans="1:4" hidden="1" x14ac:dyDescent="0.2">
      <c r="A903" s="221" t="s">
        <v>1021</v>
      </c>
      <c r="B903" s="221">
        <v>697</v>
      </c>
      <c r="C903" s="221" t="s">
        <v>538</v>
      </c>
      <c r="D903" s="221">
        <v>0</v>
      </c>
    </row>
    <row r="904" spans="1:4" hidden="1" x14ac:dyDescent="0.2">
      <c r="A904" s="221" t="s">
        <v>1020</v>
      </c>
      <c r="B904" s="221">
        <v>697</v>
      </c>
      <c r="C904" s="221" t="s">
        <v>1019</v>
      </c>
      <c r="D904" s="221">
        <v>0</v>
      </c>
    </row>
    <row r="905" spans="1:4" hidden="1" x14ac:dyDescent="0.2">
      <c r="A905" s="221" t="s">
        <v>1018</v>
      </c>
      <c r="B905" s="221">
        <v>696</v>
      </c>
      <c r="C905" s="221" t="s">
        <v>1017</v>
      </c>
      <c r="D905" s="221">
        <v>0</v>
      </c>
    </row>
    <row r="906" spans="1:4" hidden="1" x14ac:dyDescent="0.2">
      <c r="A906" s="221" t="s">
        <v>748</v>
      </c>
      <c r="B906" s="221">
        <v>693</v>
      </c>
      <c r="C906" s="221" t="s">
        <v>538</v>
      </c>
      <c r="D906" s="221">
        <v>0</v>
      </c>
    </row>
    <row r="907" spans="1:4" hidden="1" x14ac:dyDescent="0.2">
      <c r="A907" s="221" t="s">
        <v>1016</v>
      </c>
      <c r="B907" s="221">
        <v>691</v>
      </c>
      <c r="C907" s="221" t="s">
        <v>538</v>
      </c>
      <c r="D907" s="221">
        <v>0</v>
      </c>
    </row>
    <row r="908" spans="1:4" hidden="1" x14ac:dyDescent="0.2">
      <c r="A908" s="221" t="s">
        <v>1015</v>
      </c>
      <c r="B908" s="221">
        <v>691</v>
      </c>
      <c r="C908" s="221" t="s">
        <v>538</v>
      </c>
      <c r="D908" s="221">
        <v>0</v>
      </c>
    </row>
    <row r="909" spans="1:4" hidden="1" x14ac:dyDescent="0.2">
      <c r="A909" s="221" t="s">
        <v>1014</v>
      </c>
      <c r="B909" s="221">
        <v>690</v>
      </c>
      <c r="C909" s="221" t="s">
        <v>538</v>
      </c>
      <c r="D909" s="221">
        <v>0</v>
      </c>
    </row>
    <row r="910" spans="1:4" hidden="1" x14ac:dyDescent="0.2">
      <c r="A910" s="221" t="s">
        <v>890</v>
      </c>
      <c r="B910" s="221">
        <v>689</v>
      </c>
      <c r="C910" s="221" t="s">
        <v>538</v>
      </c>
      <c r="D910" s="221">
        <v>0</v>
      </c>
    </row>
    <row r="911" spans="1:4" hidden="1" x14ac:dyDescent="0.2">
      <c r="A911" s="221" t="s">
        <v>1013</v>
      </c>
      <c r="B911" s="221">
        <v>689</v>
      </c>
      <c r="C911" s="221" t="s">
        <v>538</v>
      </c>
      <c r="D911" s="221">
        <v>0</v>
      </c>
    </row>
    <row r="912" spans="1:4" hidden="1" x14ac:dyDescent="0.2">
      <c r="A912" s="221" t="s">
        <v>844</v>
      </c>
      <c r="B912" s="221">
        <v>687</v>
      </c>
      <c r="C912" s="221" t="s">
        <v>843</v>
      </c>
      <c r="D912" s="221">
        <v>0</v>
      </c>
    </row>
    <row r="913" spans="1:4" hidden="1" x14ac:dyDescent="0.2">
      <c r="A913" s="221" t="s">
        <v>1012</v>
      </c>
      <c r="B913" s="221">
        <v>687</v>
      </c>
      <c r="C913" s="221" t="s">
        <v>538</v>
      </c>
      <c r="D913" s="221">
        <v>0</v>
      </c>
    </row>
    <row r="914" spans="1:4" hidden="1" x14ac:dyDescent="0.2">
      <c r="A914" s="221" t="s">
        <v>864</v>
      </c>
      <c r="B914" s="221">
        <v>683</v>
      </c>
      <c r="C914" s="221" t="s">
        <v>863</v>
      </c>
      <c r="D914" s="221">
        <v>0</v>
      </c>
    </row>
    <row r="915" spans="1:4" hidden="1" x14ac:dyDescent="0.2">
      <c r="A915" s="221" t="s">
        <v>1011</v>
      </c>
      <c r="B915" s="221">
        <v>679</v>
      </c>
      <c r="C915" s="221" t="s">
        <v>538</v>
      </c>
      <c r="D915" s="221">
        <v>0</v>
      </c>
    </row>
    <row r="916" spans="1:4" hidden="1" x14ac:dyDescent="0.2">
      <c r="A916" s="221" t="s">
        <v>858</v>
      </c>
      <c r="B916" s="221">
        <v>675</v>
      </c>
      <c r="C916" s="221" t="s">
        <v>538</v>
      </c>
      <c r="D916" s="221">
        <v>0</v>
      </c>
    </row>
    <row r="917" spans="1:4" hidden="1" x14ac:dyDescent="0.2">
      <c r="A917" s="221" t="s">
        <v>880</v>
      </c>
      <c r="B917" s="221">
        <v>672</v>
      </c>
      <c r="C917" s="221" t="s">
        <v>538</v>
      </c>
      <c r="D917" s="221">
        <v>0</v>
      </c>
    </row>
    <row r="918" spans="1:4" hidden="1" x14ac:dyDescent="0.2">
      <c r="A918" s="221" t="s">
        <v>1010</v>
      </c>
      <c r="B918" s="221">
        <v>671</v>
      </c>
      <c r="C918" s="221" t="s">
        <v>538</v>
      </c>
      <c r="D918" s="221">
        <v>0</v>
      </c>
    </row>
    <row r="919" spans="1:4" hidden="1" x14ac:dyDescent="0.2">
      <c r="A919" s="221" t="s">
        <v>1009</v>
      </c>
      <c r="B919" s="221">
        <v>671</v>
      </c>
      <c r="C919" s="221" t="s">
        <v>538</v>
      </c>
      <c r="D919" s="221">
        <v>0</v>
      </c>
    </row>
    <row r="920" spans="1:4" hidden="1" x14ac:dyDescent="0.2">
      <c r="A920" s="221" t="s">
        <v>1008</v>
      </c>
      <c r="B920" s="221">
        <v>670</v>
      </c>
      <c r="C920" s="221" t="s">
        <v>538</v>
      </c>
      <c r="D920" s="221">
        <v>0</v>
      </c>
    </row>
    <row r="921" spans="1:4" hidden="1" x14ac:dyDescent="0.2">
      <c r="A921" s="221" t="s">
        <v>1007</v>
      </c>
      <c r="B921" s="221">
        <v>667</v>
      </c>
      <c r="C921" s="221" t="s">
        <v>538</v>
      </c>
      <c r="D921" s="221">
        <v>0</v>
      </c>
    </row>
    <row r="922" spans="1:4" hidden="1" x14ac:dyDescent="0.2">
      <c r="A922" s="221" t="s">
        <v>1006</v>
      </c>
      <c r="B922" s="221">
        <v>666</v>
      </c>
      <c r="C922" s="221" t="s">
        <v>538</v>
      </c>
      <c r="D922" s="221">
        <v>0</v>
      </c>
    </row>
    <row r="923" spans="1:4" hidden="1" x14ac:dyDescent="0.2">
      <c r="A923" s="221" t="s">
        <v>1005</v>
      </c>
      <c r="B923" s="221">
        <v>666</v>
      </c>
      <c r="C923" s="221" t="s">
        <v>538</v>
      </c>
      <c r="D923" s="221">
        <v>0</v>
      </c>
    </row>
    <row r="924" spans="1:4" hidden="1" x14ac:dyDescent="0.2">
      <c r="A924" s="221" t="s">
        <v>1004</v>
      </c>
      <c r="B924" s="221">
        <v>665</v>
      </c>
      <c r="C924" s="221" t="s">
        <v>538</v>
      </c>
      <c r="D924" s="221">
        <v>0</v>
      </c>
    </row>
    <row r="925" spans="1:4" hidden="1" x14ac:dyDescent="0.2">
      <c r="A925" s="221" t="s">
        <v>1003</v>
      </c>
      <c r="B925" s="221">
        <v>665</v>
      </c>
      <c r="C925" s="221" t="s">
        <v>1002</v>
      </c>
      <c r="D925" s="221">
        <v>0</v>
      </c>
    </row>
    <row r="926" spans="1:4" hidden="1" x14ac:dyDescent="0.2">
      <c r="A926" s="221" t="s">
        <v>1001</v>
      </c>
      <c r="B926" s="221">
        <v>663</v>
      </c>
      <c r="C926" s="221" t="s">
        <v>1000</v>
      </c>
      <c r="D926" s="221">
        <v>0</v>
      </c>
    </row>
    <row r="927" spans="1:4" hidden="1" x14ac:dyDescent="0.2">
      <c r="A927" s="221" t="s">
        <v>999</v>
      </c>
      <c r="B927" s="221">
        <v>663</v>
      </c>
      <c r="C927" s="221" t="s">
        <v>538</v>
      </c>
      <c r="D927" s="221">
        <v>0</v>
      </c>
    </row>
    <row r="928" spans="1:4" hidden="1" x14ac:dyDescent="0.2">
      <c r="A928" s="221" t="s">
        <v>998</v>
      </c>
      <c r="B928" s="221">
        <v>661</v>
      </c>
      <c r="C928" s="221" t="s">
        <v>538</v>
      </c>
      <c r="D928" s="221">
        <v>0</v>
      </c>
    </row>
    <row r="929" spans="1:4" hidden="1" x14ac:dyDescent="0.2">
      <c r="A929" s="221" t="s">
        <v>813</v>
      </c>
      <c r="B929" s="221">
        <v>659</v>
      </c>
      <c r="C929" s="221" t="s">
        <v>538</v>
      </c>
      <c r="D929" s="221">
        <v>0</v>
      </c>
    </row>
    <row r="930" spans="1:4" hidden="1" x14ac:dyDescent="0.2">
      <c r="A930" s="221" t="s">
        <v>997</v>
      </c>
      <c r="B930" s="221">
        <v>658</v>
      </c>
      <c r="C930" s="221" t="s">
        <v>996</v>
      </c>
      <c r="D930" s="221">
        <v>0</v>
      </c>
    </row>
    <row r="931" spans="1:4" hidden="1" x14ac:dyDescent="0.2">
      <c r="A931" s="221" t="s">
        <v>995</v>
      </c>
      <c r="B931" s="221">
        <v>658</v>
      </c>
      <c r="C931" s="221" t="s">
        <v>994</v>
      </c>
      <c r="D931" s="221">
        <v>0</v>
      </c>
    </row>
    <row r="932" spans="1:4" hidden="1" x14ac:dyDescent="0.2">
      <c r="A932" s="221" t="s">
        <v>878</v>
      </c>
      <c r="B932" s="221">
        <v>656</v>
      </c>
      <c r="C932" s="221" t="s">
        <v>538</v>
      </c>
      <c r="D932" s="221">
        <v>0</v>
      </c>
    </row>
    <row r="933" spans="1:4" hidden="1" x14ac:dyDescent="0.2">
      <c r="A933" s="221" t="s">
        <v>914</v>
      </c>
      <c r="B933" s="221">
        <v>652</v>
      </c>
      <c r="C933" s="221" t="s">
        <v>538</v>
      </c>
      <c r="D933" s="221">
        <v>0</v>
      </c>
    </row>
    <row r="934" spans="1:4" hidden="1" x14ac:dyDescent="0.2">
      <c r="A934" s="221" t="s">
        <v>993</v>
      </c>
      <c r="B934" s="221">
        <v>651</v>
      </c>
      <c r="C934" s="221" t="s">
        <v>992</v>
      </c>
      <c r="D934" s="221">
        <v>0</v>
      </c>
    </row>
    <row r="935" spans="1:4" hidden="1" x14ac:dyDescent="0.2">
      <c r="A935" s="221" t="s">
        <v>991</v>
      </c>
      <c r="B935" s="221">
        <v>650</v>
      </c>
      <c r="C935" s="221" t="s">
        <v>990</v>
      </c>
      <c r="D935" s="221">
        <v>0</v>
      </c>
    </row>
    <row r="936" spans="1:4" hidden="1" x14ac:dyDescent="0.2">
      <c r="A936" s="221" t="s">
        <v>989</v>
      </c>
      <c r="B936" s="221">
        <v>647</v>
      </c>
      <c r="C936" s="221" t="s">
        <v>538</v>
      </c>
      <c r="D936" s="221">
        <v>0</v>
      </c>
    </row>
    <row r="937" spans="1:4" hidden="1" x14ac:dyDescent="0.2">
      <c r="A937" s="221" t="s">
        <v>988</v>
      </c>
      <c r="B937" s="221">
        <v>641</v>
      </c>
      <c r="C937" s="221" t="s">
        <v>538</v>
      </c>
      <c r="D937" s="221">
        <v>0</v>
      </c>
    </row>
    <row r="938" spans="1:4" hidden="1" x14ac:dyDescent="0.2">
      <c r="A938" s="221" t="s">
        <v>987</v>
      </c>
      <c r="B938" s="221">
        <v>639</v>
      </c>
      <c r="C938" s="221" t="s">
        <v>538</v>
      </c>
      <c r="D938" s="221">
        <v>0</v>
      </c>
    </row>
    <row r="939" spans="1:4" hidden="1" x14ac:dyDescent="0.2">
      <c r="A939" s="221" t="s">
        <v>986</v>
      </c>
      <c r="B939" s="221">
        <v>638</v>
      </c>
      <c r="C939" s="221" t="s">
        <v>985</v>
      </c>
      <c r="D939" s="221">
        <v>0</v>
      </c>
    </row>
    <row r="940" spans="1:4" hidden="1" x14ac:dyDescent="0.2">
      <c r="A940" s="221" t="s">
        <v>984</v>
      </c>
      <c r="B940" s="221">
        <v>638</v>
      </c>
      <c r="C940" s="221" t="s">
        <v>538</v>
      </c>
      <c r="D940" s="221">
        <v>0</v>
      </c>
    </row>
    <row r="941" spans="1:4" hidden="1" x14ac:dyDescent="0.2">
      <c r="A941" s="221" t="s">
        <v>983</v>
      </c>
      <c r="B941" s="221">
        <v>637</v>
      </c>
      <c r="C941" s="221" t="s">
        <v>982</v>
      </c>
      <c r="D941" s="221">
        <v>0</v>
      </c>
    </row>
    <row r="942" spans="1:4" hidden="1" x14ac:dyDescent="0.2">
      <c r="A942" s="221" t="s">
        <v>981</v>
      </c>
      <c r="B942" s="221">
        <v>636</v>
      </c>
      <c r="C942" s="221" t="s">
        <v>538</v>
      </c>
      <c r="D942" s="221">
        <v>0</v>
      </c>
    </row>
    <row r="943" spans="1:4" hidden="1" x14ac:dyDescent="0.2">
      <c r="A943" s="221" t="s">
        <v>806</v>
      </c>
      <c r="B943" s="221">
        <v>635</v>
      </c>
      <c r="C943" s="221" t="s">
        <v>538</v>
      </c>
      <c r="D943" s="221">
        <v>0</v>
      </c>
    </row>
    <row r="944" spans="1:4" hidden="1" x14ac:dyDescent="0.2">
      <c r="A944" s="221" t="s">
        <v>980</v>
      </c>
      <c r="B944" s="221">
        <v>633</v>
      </c>
      <c r="C944" s="221" t="s">
        <v>538</v>
      </c>
      <c r="D944" s="221">
        <v>0</v>
      </c>
    </row>
    <row r="945" spans="1:4" hidden="1" x14ac:dyDescent="0.2">
      <c r="A945" s="221" t="s">
        <v>979</v>
      </c>
      <c r="B945" s="221">
        <v>633</v>
      </c>
      <c r="C945" s="221" t="s">
        <v>538</v>
      </c>
      <c r="D945" s="221">
        <v>0</v>
      </c>
    </row>
    <row r="946" spans="1:4" hidden="1" x14ac:dyDescent="0.2">
      <c r="A946" s="221" t="s">
        <v>978</v>
      </c>
      <c r="B946" s="221">
        <v>632</v>
      </c>
      <c r="C946" s="221" t="s">
        <v>824</v>
      </c>
      <c r="D946" s="221">
        <v>0</v>
      </c>
    </row>
    <row r="947" spans="1:4" hidden="1" x14ac:dyDescent="0.2">
      <c r="A947" s="221" t="s">
        <v>977</v>
      </c>
      <c r="B947" s="221">
        <v>632</v>
      </c>
      <c r="C947" s="221" t="s">
        <v>976</v>
      </c>
      <c r="D947" s="221">
        <v>0</v>
      </c>
    </row>
    <row r="948" spans="1:4" hidden="1" x14ac:dyDescent="0.2">
      <c r="A948" s="221" t="s">
        <v>975</v>
      </c>
      <c r="B948" s="221">
        <v>632</v>
      </c>
      <c r="C948" s="221" t="s">
        <v>538</v>
      </c>
      <c r="D948" s="221">
        <v>0</v>
      </c>
    </row>
    <row r="949" spans="1:4" hidden="1" x14ac:dyDescent="0.2">
      <c r="A949" s="221" t="s">
        <v>974</v>
      </c>
      <c r="B949" s="221">
        <v>630</v>
      </c>
      <c r="C949" s="221" t="s">
        <v>538</v>
      </c>
      <c r="D949" s="221">
        <v>0</v>
      </c>
    </row>
    <row r="950" spans="1:4" hidden="1" x14ac:dyDescent="0.2">
      <c r="A950" s="221" t="s">
        <v>973</v>
      </c>
      <c r="B950" s="221">
        <v>629</v>
      </c>
      <c r="C950" s="221" t="s">
        <v>538</v>
      </c>
      <c r="D950" s="221">
        <v>0</v>
      </c>
    </row>
    <row r="951" spans="1:4" hidden="1" x14ac:dyDescent="0.2">
      <c r="A951" s="221" t="s">
        <v>972</v>
      </c>
      <c r="B951" s="221">
        <v>626</v>
      </c>
      <c r="C951" s="221" t="s">
        <v>829</v>
      </c>
      <c r="D951" s="221">
        <v>0</v>
      </c>
    </row>
    <row r="952" spans="1:4" hidden="1" x14ac:dyDescent="0.2">
      <c r="A952" s="221" t="s">
        <v>929</v>
      </c>
      <c r="B952" s="221">
        <v>623</v>
      </c>
      <c r="C952" s="221" t="s">
        <v>538</v>
      </c>
      <c r="D952" s="221">
        <v>0</v>
      </c>
    </row>
    <row r="953" spans="1:4" hidden="1" x14ac:dyDescent="0.2">
      <c r="A953" s="221" t="s">
        <v>971</v>
      </c>
      <c r="B953" s="221">
        <v>622</v>
      </c>
      <c r="C953" s="221" t="s">
        <v>538</v>
      </c>
      <c r="D953" s="221">
        <v>0</v>
      </c>
    </row>
    <row r="954" spans="1:4" hidden="1" x14ac:dyDescent="0.2">
      <c r="A954" s="221" t="s">
        <v>970</v>
      </c>
      <c r="B954" s="221">
        <v>620</v>
      </c>
      <c r="C954" s="221" t="s">
        <v>969</v>
      </c>
      <c r="D954" s="221">
        <v>0</v>
      </c>
    </row>
    <row r="955" spans="1:4" hidden="1" x14ac:dyDescent="0.2">
      <c r="A955" s="221" t="s">
        <v>968</v>
      </c>
      <c r="B955" s="221">
        <v>619</v>
      </c>
      <c r="C955" s="221" t="s">
        <v>538</v>
      </c>
      <c r="D955" s="221">
        <v>0</v>
      </c>
    </row>
    <row r="956" spans="1:4" hidden="1" x14ac:dyDescent="0.2">
      <c r="A956" s="221" t="s">
        <v>967</v>
      </c>
      <c r="B956" s="221">
        <v>619</v>
      </c>
      <c r="C956" s="221" t="s">
        <v>538</v>
      </c>
      <c r="D956" s="221">
        <v>0</v>
      </c>
    </row>
    <row r="957" spans="1:4" hidden="1" x14ac:dyDescent="0.2">
      <c r="A957" s="221" t="s">
        <v>966</v>
      </c>
      <c r="B957" s="221">
        <v>617</v>
      </c>
      <c r="C957" s="221" t="s">
        <v>538</v>
      </c>
      <c r="D957" s="221">
        <v>0</v>
      </c>
    </row>
    <row r="958" spans="1:4" hidden="1" x14ac:dyDescent="0.2">
      <c r="A958" s="221" t="s">
        <v>965</v>
      </c>
      <c r="B958" s="221">
        <v>617</v>
      </c>
      <c r="C958" s="221" t="s">
        <v>964</v>
      </c>
      <c r="D958" s="221">
        <v>0</v>
      </c>
    </row>
    <row r="959" spans="1:4" hidden="1" x14ac:dyDescent="0.2">
      <c r="A959" s="221" t="s">
        <v>963</v>
      </c>
      <c r="B959" s="221">
        <v>616</v>
      </c>
      <c r="C959" s="221" t="s">
        <v>538</v>
      </c>
      <c r="D959" s="221">
        <v>0</v>
      </c>
    </row>
    <row r="960" spans="1:4" hidden="1" x14ac:dyDescent="0.2">
      <c r="A960" s="221" t="s">
        <v>962</v>
      </c>
      <c r="B960" s="221">
        <v>616</v>
      </c>
      <c r="C960" s="221" t="s">
        <v>538</v>
      </c>
      <c r="D960" s="221">
        <v>0</v>
      </c>
    </row>
    <row r="961" spans="1:4" hidden="1" x14ac:dyDescent="0.2">
      <c r="A961" s="221" t="s">
        <v>961</v>
      </c>
      <c r="B961" s="221">
        <v>616</v>
      </c>
      <c r="C961" s="221" t="s">
        <v>538</v>
      </c>
      <c r="D961" s="221">
        <v>0</v>
      </c>
    </row>
    <row r="962" spans="1:4" hidden="1" x14ac:dyDescent="0.2">
      <c r="A962" s="221" t="s">
        <v>960</v>
      </c>
      <c r="B962" s="221">
        <v>615</v>
      </c>
      <c r="C962" s="221" t="s">
        <v>959</v>
      </c>
      <c r="D962" s="221">
        <v>0</v>
      </c>
    </row>
    <row r="963" spans="1:4" hidden="1" x14ac:dyDescent="0.2">
      <c r="A963" s="221" t="s">
        <v>958</v>
      </c>
      <c r="B963" s="221">
        <v>613</v>
      </c>
      <c r="C963" s="221" t="s">
        <v>538</v>
      </c>
      <c r="D963" s="221">
        <v>0</v>
      </c>
    </row>
    <row r="964" spans="1:4" hidden="1" x14ac:dyDescent="0.2">
      <c r="A964" s="221" t="s">
        <v>560</v>
      </c>
      <c r="B964" s="221">
        <v>608</v>
      </c>
      <c r="C964" s="221" t="s">
        <v>538</v>
      </c>
      <c r="D964" s="221">
        <v>0</v>
      </c>
    </row>
    <row r="965" spans="1:4" hidden="1" x14ac:dyDescent="0.2">
      <c r="A965" s="221" t="s">
        <v>957</v>
      </c>
      <c r="B965" s="221">
        <v>608</v>
      </c>
      <c r="C965" s="221" t="s">
        <v>538</v>
      </c>
      <c r="D965" s="221">
        <v>0</v>
      </c>
    </row>
    <row r="966" spans="1:4" hidden="1" x14ac:dyDescent="0.2">
      <c r="A966" s="221" t="s">
        <v>956</v>
      </c>
      <c r="B966" s="221">
        <v>608</v>
      </c>
      <c r="C966" s="221" t="s">
        <v>538</v>
      </c>
      <c r="D966" s="221">
        <v>0</v>
      </c>
    </row>
    <row r="967" spans="1:4" hidden="1" x14ac:dyDescent="0.2">
      <c r="A967" s="221" t="s">
        <v>955</v>
      </c>
      <c r="B967" s="221">
        <v>607</v>
      </c>
      <c r="C967" s="221" t="s">
        <v>750</v>
      </c>
      <c r="D967" s="221">
        <v>0</v>
      </c>
    </row>
    <row r="968" spans="1:4" hidden="1" x14ac:dyDescent="0.2">
      <c r="A968" s="221" t="s">
        <v>954</v>
      </c>
      <c r="B968" s="221">
        <v>606</v>
      </c>
      <c r="C968" s="221" t="s">
        <v>538</v>
      </c>
      <c r="D968" s="221">
        <v>0</v>
      </c>
    </row>
    <row r="969" spans="1:4" hidden="1" x14ac:dyDescent="0.2">
      <c r="A969" s="221" t="s">
        <v>953</v>
      </c>
      <c r="B969" s="221">
        <v>605</v>
      </c>
      <c r="C969" s="221" t="s">
        <v>538</v>
      </c>
      <c r="D969" s="221">
        <v>0</v>
      </c>
    </row>
    <row r="970" spans="1:4" hidden="1" x14ac:dyDescent="0.2">
      <c r="A970" s="221" t="s">
        <v>952</v>
      </c>
      <c r="B970" s="221">
        <v>605</v>
      </c>
      <c r="C970" s="221" t="s">
        <v>538</v>
      </c>
      <c r="D970" s="221">
        <v>0</v>
      </c>
    </row>
    <row r="971" spans="1:4" hidden="1" x14ac:dyDescent="0.2">
      <c r="A971" s="221" t="s">
        <v>951</v>
      </c>
      <c r="B971" s="221">
        <v>604</v>
      </c>
      <c r="C971" s="221" t="s">
        <v>538</v>
      </c>
      <c r="D971" s="221">
        <v>0</v>
      </c>
    </row>
    <row r="972" spans="1:4" hidden="1" x14ac:dyDescent="0.2">
      <c r="A972" s="221" t="s">
        <v>950</v>
      </c>
      <c r="B972" s="221">
        <v>603</v>
      </c>
      <c r="C972" s="221" t="s">
        <v>538</v>
      </c>
      <c r="D972" s="221">
        <v>0</v>
      </c>
    </row>
    <row r="973" spans="1:4" hidden="1" x14ac:dyDescent="0.2">
      <c r="A973" s="221" t="s">
        <v>949</v>
      </c>
      <c r="B973" s="221">
        <v>602</v>
      </c>
      <c r="C973" s="221" t="s">
        <v>538</v>
      </c>
      <c r="D973" s="221">
        <v>0</v>
      </c>
    </row>
    <row r="974" spans="1:4" hidden="1" x14ac:dyDescent="0.2">
      <c r="A974" s="221" t="s">
        <v>948</v>
      </c>
      <c r="B974" s="221">
        <v>602</v>
      </c>
      <c r="C974" s="221" t="s">
        <v>538</v>
      </c>
      <c r="D974" s="221">
        <v>0</v>
      </c>
    </row>
    <row r="975" spans="1:4" hidden="1" x14ac:dyDescent="0.2">
      <c r="A975" s="221" t="s">
        <v>947</v>
      </c>
      <c r="B975" s="221">
        <v>601</v>
      </c>
      <c r="C975" s="221" t="s">
        <v>538</v>
      </c>
      <c r="D975" s="221">
        <v>0</v>
      </c>
    </row>
    <row r="976" spans="1:4" hidden="1" x14ac:dyDescent="0.2">
      <c r="A976" s="221" t="s">
        <v>946</v>
      </c>
      <c r="B976" s="221">
        <v>600</v>
      </c>
      <c r="C976" s="221" t="s">
        <v>945</v>
      </c>
      <c r="D976" s="221">
        <v>0</v>
      </c>
    </row>
    <row r="977" spans="1:4" hidden="1" x14ac:dyDescent="0.2">
      <c r="A977" s="221" t="s">
        <v>944</v>
      </c>
      <c r="B977" s="221">
        <v>600</v>
      </c>
      <c r="C977" s="221" t="s">
        <v>538</v>
      </c>
      <c r="D977" s="221">
        <v>0</v>
      </c>
    </row>
    <row r="978" spans="1:4" hidden="1" x14ac:dyDescent="0.2">
      <c r="A978" s="221" t="s">
        <v>943</v>
      </c>
      <c r="B978" s="221">
        <v>599</v>
      </c>
      <c r="C978" s="221" t="s">
        <v>538</v>
      </c>
      <c r="D978" s="221">
        <v>0</v>
      </c>
    </row>
    <row r="979" spans="1:4" hidden="1" x14ac:dyDescent="0.2">
      <c r="A979" s="221" t="s">
        <v>805</v>
      </c>
      <c r="B979" s="221">
        <v>597</v>
      </c>
      <c r="C979" s="221" t="s">
        <v>538</v>
      </c>
      <c r="D979" s="221">
        <v>0</v>
      </c>
    </row>
    <row r="980" spans="1:4" hidden="1" x14ac:dyDescent="0.2">
      <c r="A980" s="221" t="s">
        <v>675</v>
      </c>
      <c r="B980" s="221">
        <v>594</v>
      </c>
      <c r="C980" s="221" t="s">
        <v>674</v>
      </c>
      <c r="D980" s="221">
        <v>0</v>
      </c>
    </row>
    <row r="981" spans="1:4" hidden="1" x14ac:dyDescent="0.2">
      <c r="A981" s="221" t="s">
        <v>942</v>
      </c>
      <c r="B981" s="221">
        <v>594</v>
      </c>
      <c r="C981" s="221" t="s">
        <v>538</v>
      </c>
      <c r="D981" s="221">
        <v>0</v>
      </c>
    </row>
    <row r="982" spans="1:4" hidden="1" x14ac:dyDescent="0.2">
      <c r="A982" s="221" t="s">
        <v>941</v>
      </c>
      <c r="B982" s="221">
        <v>593</v>
      </c>
      <c r="C982" s="221" t="s">
        <v>538</v>
      </c>
      <c r="D982" s="221">
        <v>0</v>
      </c>
    </row>
    <row r="983" spans="1:4" hidden="1" x14ac:dyDescent="0.2">
      <c r="A983" s="221" t="s">
        <v>940</v>
      </c>
      <c r="B983" s="221">
        <v>591</v>
      </c>
      <c r="C983" s="221" t="s">
        <v>538</v>
      </c>
      <c r="D983" s="221">
        <v>0</v>
      </c>
    </row>
    <row r="984" spans="1:4" hidden="1" x14ac:dyDescent="0.2">
      <c r="A984" s="221" t="s">
        <v>939</v>
      </c>
      <c r="B984" s="221">
        <v>591</v>
      </c>
      <c r="C984" s="221" t="s">
        <v>538</v>
      </c>
      <c r="D984" s="221">
        <v>0</v>
      </c>
    </row>
    <row r="985" spans="1:4" hidden="1" x14ac:dyDescent="0.2">
      <c r="A985" s="221" t="s">
        <v>938</v>
      </c>
      <c r="B985" s="221">
        <v>590</v>
      </c>
      <c r="C985" s="221" t="s">
        <v>538</v>
      </c>
      <c r="D985" s="221">
        <v>0</v>
      </c>
    </row>
    <row r="986" spans="1:4" hidden="1" x14ac:dyDescent="0.2">
      <c r="A986" s="221" t="s">
        <v>937</v>
      </c>
      <c r="B986" s="221">
        <v>589</v>
      </c>
      <c r="C986" s="221" t="s">
        <v>538</v>
      </c>
      <c r="D986" s="221">
        <v>0</v>
      </c>
    </row>
    <row r="987" spans="1:4" hidden="1" x14ac:dyDescent="0.2">
      <c r="A987" s="221" t="s">
        <v>936</v>
      </c>
      <c r="B987" s="221">
        <v>584</v>
      </c>
      <c r="C987" s="221" t="s">
        <v>538</v>
      </c>
      <c r="D987" s="221">
        <v>0</v>
      </c>
    </row>
    <row r="988" spans="1:4" hidden="1" x14ac:dyDescent="0.2">
      <c r="A988" s="221" t="s">
        <v>935</v>
      </c>
      <c r="B988" s="221">
        <v>584</v>
      </c>
      <c r="C988" s="221" t="s">
        <v>538</v>
      </c>
      <c r="D988" s="221">
        <v>0</v>
      </c>
    </row>
    <row r="989" spans="1:4" hidden="1" x14ac:dyDescent="0.2">
      <c r="A989" s="221" t="s">
        <v>934</v>
      </c>
      <c r="B989" s="221">
        <v>584</v>
      </c>
      <c r="C989" s="221" t="s">
        <v>538</v>
      </c>
      <c r="D989" s="221">
        <v>0</v>
      </c>
    </row>
    <row r="990" spans="1:4" hidden="1" x14ac:dyDescent="0.2">
      <c r="A990" s="221" t="s">
        <v>873</v>
      </c>
      <c r="B990" s="221">
        <v>582</v>
      </c>
      <c r="C990" s="221" t="s">
        <v>538</v>
      </c>
      <c r="D990" s="221">
        <v>0</v>
      </c>
    </row>
    <row r="991" spans="1:4" hidden="1" x14ac:dyDescent="0.2">
      <c r="A991" s="221" t="s">
        <v>933</v>
      </c>
      <c r="B991" s="221">
        <v>582</v>
      </c>
      <c r="C991" s="221" t="s">
        <v>538</v>
      </c>
      <c r="D991" s="221">
        <v>0</v>
      </c>
    </row>
    <row r="992" spans="1:4" hidden="1" x14ac:dyDescent="0.2">
      <c r="A992" s="221" t="s">
        <v>932</v>
      </c>
      <c r="B992" s="221">
        <v>580</v>
      </c>
      <c r="C992" s="221" t="s">
        <v>538</v>
      </c>
      <c r="D992" s="221">
        <v>0</v>
      </c>
    </row>
    <row r="993" spans="1:4" hidden="1" x14ac:dyDescent="0.2">
      <c r="A993" s="221" t="s">
        <v>931</v>
      </c>
      <c r="B993" s="221">
        <v>579</v>
      </c>
      <c r="C993" s="221" t="s">
        <v>538</v>
      </c>
      <c r="D993" s="221">
        <v>0</v>
      </c>
    </row>
    <row r="994" spans="1:4" hidden="1" x14ac:dyDescent="0.2">
      <c r="A994" s="221" t="s">
        <v>930</v>
      </c>
      <c r="B994" s="221">
        <v>579</v>
      </c>
      <c r="C994" s="221" t="s">
        <v>538</v>
      </c>
      <c r="D994" s="221">
        <v>0</v>
      </c>
    </row>
    <row r="995" spans="1:4" hidden="1" x14ac:dyDescent="0.2">
      <c r="A995" s="221" t="s">
        <v>929</v>
      </c>
      <c r="B995" s="221">
        <v>579</v>
      </c>
      <c r="C995" s="221" t="s">
        <v>538</v>
      </c>
      <c r="D995" s="221">
        <v>0</v>
      </c>
    </row>
    <row r="996" spans="1:4" hidden="1" x14ac:dyDescent="0.2">
      <c r="A996" s="221" t="s">
        <v>827</v>
      </c>
      <c r="B996" s="221">
        <v>578</v>
      </c>
      <c r="C996" s="221" t="s">
        <v>538</v>
      </c>
      <c r="D996" s="221">
        <v>0</v>
      </c>
    </row>
    <row r="997" spans="1:4" hidden="1" x14ac:dyDescent="0.2">
      <c r="A997" s="221" t="s">
        <v>928</v>
      </c>
      <c r="B997" s="221">
        <v>578</v>
      </c>
      <c r="C997" s="221" t="s">
        <v>538</v>
      </c>
      <c r="D997" s="221">
        <v>0</v>
      </c>
    </row>
    <row r="998" spans="1:4" hidden="1" x14ac:dyDescent="0.2">
      <c r="A998" s="221" t="s">
        <v>927</v>
      </c>
      <c r="B998" s="221">
        <v>578</v>
      </c>
      <c r="C998" s="221" t="s">
        <v>538</v>
      </c>
      <c r="D998" s="221">
        <v>0</v>
      </c>
    </row>
    <row r="999" spans="1:4" hidden="1" x14ac:dyDescent="0.2">
      <c r="A999" s="221" t="s">
        <v>926</v>
      </c>
      <c r="B999" s="221">
        <v>577</v>
      </c>
      <c r="C999" s="221" t="s">
        <v>538</v>
      </c>
      <c r="D999" s="221">
        <v>0</v>
      </c>
    </row>
    <row r="1000" spans="1:4" hidden="1" x14ac:dyDescent="0.2">
      <c r="A1000" s="221" t="s">
        <v>925</v>
      </c>
      <c r="B1000" s="221">
        <v>575</v>
      </c>
      <c r="C1000" s="221" t="s">
        <v>924</v>
      </c>
      <c r="D1000" s="221">
        <v>0</v>
      </c>
    </row>
    <row r="1001" spans="1:4" hidden="1" x14ac:dyDescent="0.2">
      <c r="A1001" s="221" t="s">
        <v>923</v>
      </c>
      <c r="B1001" s="221">
        <v>574</v>
      </c>
      <c r="C1001" s="221" t="s">
        <v>538</v>
      </c>
      <c r="D1001" s="221">
        <v>0</v>
      </c>
    </row>
    <row r="1002" spans="1:4" hidden="1" x14ac:dyDescent="0.2">
      <c r="A1002" s="221" t="s">
        <v>922</v>
      </c>
      <c r="B1002" s="221">
        <v>571</v>
      </c>
      <c r="C1002" s="221" t="s">
        <v>538</v>
      </c>
      <c r="D1002" s="221">
        <v>0</v>
      </c>
    </row>
    <row r="1003" spans="1:4" hidden="1" x14ac:dyDescent="0.2">
      <c r="A1003" s="221" t="s">
        <v>921</v>
      </c>
      <c r="B1003" s="221">
        <v>570</v>
      </c>
      <c r="C1003" s="221" t="s">
        <v>538</v>
      </c>
      <c r="D1003" s="221">
        <v>0</v>
      </c>
    </row>
    <row r="1004" spans="1:4" hidden="1" x14ac:dyDescent="0.2">
      <c r="A1004" s="221" t="s">
        <v>707</v>
      </c>
      <c r="B1004" s="221">
        <v>569</v>
      </c>
      <c r="C1004" s="221" t="s">
        <v>706</v>
      </c>
      <c r="D1004" s="221">
        <v>0</v>
      </c>
    </row>
    <row r="1005" spans="1:4" hidden="1" x14ac:dyDescent="0.2">
      <c r="A1005" s="221" t="s">
        <v>920</v>
      </c>
      <c r="B1005" s="221">
        <v>569</v>
      </c>
      <c r="C1005" s="221" t="s">
        <v>538</v>
      </c>
      <c r="D1005" s="221">
        <v>0</v>
      </c>
    </row>
    <row r="1006" spans="1:4" hidden="1" x14ac:dyDescent="0.2">
      <c r="A1006" s="221" t="s">
        <v>919</v>
      </c>
      <c r="B1006" s="221">
        <v>568</v>
      </c>
      <c r="C1006" s="221" t="s">
        <v>538</v>
      </c>
      <c r="D1006" s="221">
        <v>0</v>
      </c>
    </row>
    <row r="1007" spans="1:4" hidden="1" x14ac:dyDescent="0.2">
      <c r="A1007" s="221" t="s">
        <v>918</v>
      </c>
      <c r="B1007" s="221">
        <v>567</v>
      </c>
      <c r="C1007" s="221" t="s">
        <v>538</v>
      </c>
      <c r="D1007" s="221">
        <v>0</v>
      </c>
    </row>
    <row r="1008" spans="1:4" hidden="1" x14ac:dyDescent="0.2">
      <c r="A1008" s="221" t="s">
        <v>917</v>
      </c>
      <c r="B1008" s="221">
        <v>567</v>
      </c>
      <c r="C1008" s="221" t="s">
        <v>538</v>
      </c>
      <c r="D1008" s="221">
        <v>0</v>
      </c>
    </row>
    <row r="1009" spans="1:4" hidden="1" x14ac:dyDescent="0.2">
      <c r="A1009" s="221" t="s">
        <v>916</v>
      </c>
      <c r="B1009" s="221">
        <v>565</v>
      </c>
      <c r="C1009" s="221" t="s">
        <v>538</v>
      </c>
      <c r="D1009" s="221">
        <v>0</v>
      </c>
    </row>
    <row r="1010" spans="1:4" hidden="1" x14ac:dyDescent="0.2">
      <c r="A1010" s="221" t="s">
        <v>915</v>
      </c>
      <c r="B1010" s="221">
        <v>565</v>
      </c>
      <c r="C1010" s="221" t="s">
        <v>538</v>
      </c>
      <c r="D1010" s="221">
        <v>0</v>
      </c>
    </row>
    <row r="1011" spans="1:4" hidden="1" x14ac:dyDescent="0.2">
      <c r="A1011" s="221" t="s">
        <v>914</v>
      </c>
      <c r="B1011" s="221">
        <v>563</v>
      </c>
      <c r="C1011" s="221" t="s">
        <v>538</v>
      </c>
      <c r="D1011" s="221">
        <v>0</v>
      </c>
    </row>
    <row r="1012" spans="1:4" hidden="1" x14ac:dyDescent="0.2">
      <c r="A1012" s="221" t="s">
        <v>913</v>
      </c>
      <c r="B1012" s="221">
        <v>562</v>
      </c>
      <c r="C1012" s="221" t="s">
        <v>538</v>
      </c>
      <c r="D1012" s="221">
        <v>0</v>
      </c>
    </row>
    <row r="1013" spans="1:4" hidden="1" x14ac:dyDescent="0.2">
      <c r="A1013" s="221" t="s">
        <v>912</v>
      </c>
      <c r="B1013" s="221">
        <v>561</v>
      </c>
      <c r="C1013" s="221" t="s">
        <v>538</v>
      </c>
      <c r="D1013" s="221">
        <v>0</v>
      </c>
    </row>
    <row r="1014" spans="1:4" hidden="1" x14ac:dyDescent="0.2">
      <c r="A1014" s="221" t="s">
        <v>911</v>
      </c>
      <c r="B1014" s="221">
        <v>560</v>
      </c>
      <c r="C1014" s="221" t="s">
        <v>538</v>
      </c>
      <c r="D1014" s="221">
        <v>0</v>
      </c>
    </row>
    <row r="1015" spans="1:4" hidden="1" x14ac:dyDescent="0.2">
      <c r="A1015" s="221" t="s">
        <v>910</v>
      </c>
      <c r="B1015" s="221">
        <v>560</v>
      </c>
      <c r="C1015" s="221" t="s">
        <v>538</v>
      </c>
      <c r="D1015" s="221">
        <v>0</v>
      </c>
    </row>
    <row r="1016" spans="1:4" hidden="1" x14ac:dyDescent="0.2">
      <c r="A1016" s="221" t="s">
        <v>909</v>
      </c>
      <c r="B1016" s="221">
        <v>559</v>
      </c>
      <c r="C1016" s="221" t="s">
        <v>908</v>
      </c>
      <c r="D1016" s="221">
        <v>0</v>
      </c>
    </row>
    <row r="1017" spans="1:4" hidden="1" x14ac:dyDescent="0.2">
      <c r="A1017" s="221" t="s">
        <v>907</v>
      </c>
      <c r="B1017" s="221">
        <v>556</v>
      </c>
      <c r="C1017" s="221" t="s">
        <v>906</v>
      </c>
      <c r="D1017" s="221">
        <v>0</v>
      </c>
    </row>
    <row r="1018" spans="1:4" hidden="1" x14ac:dyDescent="0.2">
      <c r="A1018" s="221" t="s">
        <v>905</v>
      </c>
      <c r="B1018" s="221">
        <v>555</v>
      </c>
      <c r="C1018" s="221" t="s">
        <v>538</v>
      </c>
      <c r="D1018" s="221">
        <v>0</v>
      </c>
    </row>
    <row r="1019" spans="1:4" hidden="1" x14ac:dyDescent="0.2">
      <c r="A1019" s="221" t="s">
        <v>904</v>
      </c>
      <c r="B1019" s="221">
        <v>553</v>
      </c>
      <c r="C1019" s="221" t="s">
        <v>538</v>
      </c>
      <c r="D1019" s="221">
        <v>0</v>
      </c>
    </row>
    <row r="1020" spans="1:4" hidden="1" x14ac:dyDescent="0.2">
      <c r="A1020" s="221" t="s">
        <v>903</v>
      </c>
      <c r="B1020" s="221">
        <v>551</v>
      </c>
      <c r="C1020" s="221" t="s">
        <v>538</v>
      </c>
      <c r="D1020" s="221">
        <v>0</v>
      </c>
    </row>
    <row r="1021" spans="1:4" hidden="1" x14ac:dyDescent="0.2">
      <c r="A1021" s="221" t="s">
        <v>902</v>
      </c>
      <c r="B1021" s="221">
        <v>549</v>
      </c>
      <c r="C1021" s="221" t="s">
        <v>538</v>
      </c>
      <c r="D1021" s="221">
        <v>0</v>
      </c>
    </row>
    <row r="1022" spans="1:4" hidden="1" x14ac:dyDescent="0.2">
      <c r="A1022" s="221" t="s">
        <v>901</v>
      </c>
      <c r="B1022" s="221">
        <v>548</v>
      </c>
      <c r="C1022" s="221" t="s">
        <v>538</v>
      </c>
      <c r="D1022" s="221">
        <v>0</v>
      </c>
    </row>
    <row r="1023" spans="1:4" hidden="1" x14ac:dyDescent="0.2">
      <c r="A1023" s="221" t="s">
        <v>900</v>
      </c>
      <c r="B1023" s="221">
        <v>548</v>
      </c>
      <c r="C1023" s="221" t="s">
        <v>538</v>
      </c>
      <c r="D1023" s="221">
        <v>0</v>
      </c>
    </row>
    <row r="1024" spans="1:4" hidden="1" x14ac:dyDescent="0.2">
      <c r="A1024" s="221" t="s">
        <v>625</v>
      </c>
      <c r="B1024" s="221">
        <v>546</v>
      </c>
      <c r="C1024" s="221" t="s">
        <v>624</v>
      </c>
      <c r="D1024" s="221">
        <v>0</v>
      </c>
    </row>
    <row r="1025" spans="1:4" hidden="1" x14ac:dyDescent="0.2">
      <c r="A1025" s="221" t="s">
        <v>899</v>
      </c>
      <c r="B1025" s="221">
        <v>545</v>
      </c>
      <c r="C1025" s="221" t="s">
        <v>538</v>
      </c>
      <c r="D1025" s="221">
        <v>0</v>
      </c>
    </row>
    <row r="1026" spans="1:4" hidden="1" x14ac:dyDescent="0.2">
      <c r="A1026" s="221" t="s">
        <v>699</v>
      </c>
      <c r="B1026" s="221">
        <v>544</v>
      </c>
      <c r="C1026" s="221" t="s">
        <v>698</v>
      </c>
      <c r="D1026" s="221">
        <v>0</v>
      </c>
    </row>
    <row r="1027" spans="1:4" hidden="1" x14ac:dyDescent="0.2">
      <c r="A1027" s="221" t="s">
        <v>578</v>
      </c>
      <c r="B1027" s="221">
        <v>543</v>
      </c>
      <c r="C1027" s="221" t="s">
        <v>538</v>
      </c>
      <c r="D1027" s="221">
        <v>0</v>
      </c>
    </row>
    <row r="1028" spans="1:4" hidden="1" x14ac:dyDescent="0.2">
      <c r="A1028" s="221" t="s">
        <v>898</v>
      </c>
      <c r="B1028" s="221">
        <v>542</v>
      </c>
      <c r="C1028" s="221" t="s">
        <v>538</v>
      </c>
      <c r="D1028" s="221">
        <v>0</v>
      </c>
    </row>
    <row r="1029" spans="1:4" hidden="1" x14ac:dyDescent="0.2">
      <c r="A1029" s="221" t="s">
        <v>588</v>
      </c>
      <c r="B1029" s="221">
        <v>541</v>
      </c>
      <c r="C1029" s="221" t="s">
        <v>538</v>
      </c>
      <c r="D1029" s="221">
        <v>0</v>
      </c>
    </row>
    <row r="1030" spans="1:4" hidden="1" x14ac:dyDescent="0.2">
      <c r="A1030" s="221" t="s">
        <v>897</v>
      </c>
      <c r="B1030" s="221">
        <v>541</v>
      </c>
      <c r="C1030" s="221" t="s">
        <v>538</v>
      </c>
      <c r="D1030" s="221">
        <v>0</v>
      </c>
    </row>
    <row r="1031" spans="1:4" hidden="1" x14ac:dyDescent="0.2">
      <c r="A1031" s="221" t="s">
        <v>896</v>
      </c>
      <c r="B1031" s="221">
        <v>540</v>
      </c>
      <c r="C1031" s="221" t="s">
        <v>895</v>
      </c>
      <c r="D1031" s="221">
        <v>0</v>
      </c>
    </row>
    <row r="1032" spans="1:4" hidden="1" x14ac:dyDescent="0.2">
      <c r="A1032" s="221" t="s">
        <v>894</v>
      </c>
      <c r="B1032" s="221">
        <v>539</v>
      </c>
      <c r="C1032" s="221" t="s">
        <v>538</v>
      </c>
      <c r="D1032" s="221">
        <v>0</v>
      </c>
    </row>
    <row r="1033" spans="1:4" hidden="1" x14ac:dyDescent="0.2">
      <c r="A1033" s="221" t="s">
        <v>893</v>
      </c>
      <c r="B1033" s="221">
        <v>537</v>
      </c>
      <c r="C1033" s="221" t="s">
        <v>538</v>
      </c>
      <c r="D1033" s="221">
        <v>0</v>
      </c>
    </row>
    <row r="1034" spans="1:4" hidden="1" x14ac:dyDescent="0.2">
      <c r="A1034" s="221" t="s">
        <v>828</v>
      </c>
      <c r="B1034" s="221">
        <v>536</v>
      </c>
      <c r="C1034" s="221" t="s">
        <v>538</v>
      </c>
      <c r="D1034" s="221">
        <v>0</v>
      </c>
    </row>
    <row r="1035" spans="1:4" hidden="1" x14ac:dyDescent="0.2">
      <c r="A1035" s="221" t="s">
        <v>892</v>
      </c>
      <c r="B1035" s="221">
        <v>535</v>
      </c>
      <c r="C1035" s="221" t="s">
        <v>538</v>
      </c>
      <c r="D1035" s="221">
        <v>0</v>
      </c>
    </row>
    <row r="1036" spans="1:4" hidden="1" x14ac:dyDescent="0.2">
      <c r="A1036" s="221" t="s">
        <v>891</v>
      </c>
      <c r="B1036" s="221">
        <v>534</v>
      </c>
      <c r="C1036" s="221" t="s">
        <v>538</v>
      </c>
      <c r="D1036" s="221">
        <v>0</v>
      </c>
    </row>
    <row r="1037" spans="1:4" hidden="1" x14ac:dyDescent="0.2">
      <c r="A1037" s="221" t="s">
        <v>744</v>
      </c>
      <c r="B1037" s="221">
        <v>531</v>
      </c>
      <c r="C1037" s="221" t="s">
        <v>538</v>
      </c>
      <c r="D1037" s="221">
        <v>0</v>
      </c>
    </row>
    <row r="1038" spans="1:4" hidden="1" x14ac:dyDescent="0.2">
      <c r="A1038" s="221" t="s">
        <v>890</v>
      </c>
      <c r="B1038" s="221">
        <v>531</v>
      </c>
      <c r="C1038" s="221" t="s">
        <v>538</v>
      </c>
      <c r="D1038" s="221">
        <v>0</v>
      </c>
    </row>
    <row r="1039" spans="1:4" hidden="1" x14ac:dyDescent="0.2">
      <c r="A1039" s="221" t="s">
        <v>889</v>
      </c>
      <c r="B1039" s="221">
        <v>531</v>
      </c>
      <c r="C1039" s="221" t="s">
        <v>538</v>
      </c>
      <c r="D1039" s="221">
        <v>0</v>
      </c>
    </row>
    <row r="1040" spans="1:4" hidden="1" x14ac:dyDescent="0.2">
      <c r="A1040" s="221" t="s">
        <v>888</v>
      </c>
      <c r="B1040" s="221">
        <v>531</v>
      </c>
      <c r="C1040" s="221" t="s">
        <v>750</v>
      </c>
      <c r="D1040" s="221">
        <v>0</v>
      </c>
    </row>
    <row r="1041" spans="1:4" hidden="1" x14ac:dyDescent="0.2">
      <c r="A1041" s="221" t="s">
        <v>887</v>
      </c>
      <c r="B1041" s="221">
        <v>528</v>
      </c>
      <c r="C1041" s="221" t="s">
        <v>538</v>
      </c>
      <c r="D1041" s="221">
        <v>0</v>
      </c>
    </row>
    <row r="1042" spans="1:4" hidden="1" x14ac:dyDescent="0.2">
      <c r="A1042" s="221" t="s">
        <v>886</v>
      </c>
      <c r="B1042" s="221">
        <v>528</v>
      </c>
      <c r="C1042" s="221" t="s">
        <v>885</v>
      </c>
      <c r="D1042" s="221">
        <v>0</v>
      </c>
    </row>
    <row r="1043" spans="1:4" hidden="1" x14ac:dyDescent="0.2">
      <c r="A1043" s="221" t="s">
        <v>884</v>
      </c>
      <c r="B1043" s="221">
        <v>528</v>
      </c>
      <c r="C1043" s="221" t="s">
        <v>538</v>
      </c>
      <c r="D1043" s="221">
        <v>0</v>
      </c>
    </row>
    <row r="1044" spans="1:4" hidden="1" x14ac:dyDescent="0.2">
      <c r="A1044" s="221" t="s">
        <v>883</v>
      </c>
      <c r="B1044" s="221">
        <v>526</v>
      </c>
      <c r="C1044" s="221" t="s">
        <v>538</v>
      </c>
      <c r="D1044" s="221">
        <v>0</v>
      </c>
    </row>
    <row r="1045" spans="1:4" hidden="1" x14ac:dyDescent="0.2">
      <c r="A1045" s="221" t="s">
        <v>882</v>
      </c>
      <c r="B1045" s="221">
        <v>526</v>
      </c>
      <c r="C1045" s="221" t="s">
        <v>538</v>
      </c>
      <c r="D1045" s="221">
        <v>0</v>
      </c>
    </row>
    <row r="1046" spans="1:4" hidden="1" x14ac:dyDescent="0.2">
      <c r="A1046" s="221" t="s">
        <v>881</v>
      </c>
      <c r="B1046" s="221">
        <v>525</v>
      </c>
      <c r="C1046" s="221" t="s">
        <v>538</v>
      </c>
      <c r="D1046" s="221">
        <v>0</v>
      </c>
    </row>
    <row r="1047" spans="1:4" hidden="1" x14ac:dyDescent="0.2">
      <c r="A1047" s="221" t="s">
        <v>880</v>
      </c>
      <c r="B1047" s="221">
        <v>523</v>
      </c>
      <c r="C1047" s="221" t="s">
        <v>538</v>
      </c>
      <c r="D1047" s="221">
        <v>0</v>
      </c>
    </row>
    <row r="1048" spans="1:4" hidden="1" x14ac:dyDescent="0.2">
      <c r="A1048" s="221" t="s">
        <v>879</v>
      </c>
      <c r="B1048" s="221">
        <v>522</v>
      </c>
      <c r="C1048" s="221" t="s">
        <v>538</v>
      </c>
      <c r="D1048" s="221">
        <v>0</v>
      </c>
    </row>
    <row r="1049" spans="1:4" hidden="1" x14ac:dyDescent="0.2">
      <c r="A1049" s="221" t="s">
        <v>878</v>
      </c>
      <c r="B1049" s="221">
        <v>522</v>
      </c>
      <c r="C1049" s="221" t="s">
        <v>538</v>
      </c>
      <c r="D1049" s="221">
        <v>0</v>
      </c>
    </row>
    <row r="1050" spans="1:4" hidden="1" x14ac:dyDescent="0.2">
      <c r="A1050" s="221" t="s">
        <v>877</v>
      </c>
      <c r="B1050" s="221">
        <v>518</v>
      </c>
      <c r="C1050" s="221" t="s">
        <v>538</v>
      </c>
      <c r="D1050" s="221">
        <v>0</v>
      </c>
    </row>
    <row r="1051" spans="1:4" hidden="1" x14ac:dyDescent="0.2">
      <c r="A1051" s="221" t="s">
        <v>876</v>
      </c>
      <c r="B1051" s="221">
        <v>518</v>
      </c>
      <c r="C1051" s="221" t="s">
        <v>538</v>
      </c>
      <c r="D1051" s="221">
        <v>0</v>
      </c>
    </row>
    <row r="1052" spans="1:4" hidden="1" x14ac:dyDescent="0.2">
      <c r="A1052" s="221" t="s">
        <v>875</v>
      </c>
      <c r="B1052" s="221">
        <v>517</v>
      </c>
      <c r="C1052" s="221" t="s">
        <v>874</v>
      </c>
      <c r="D1052" s="221">
        <v>0</v>
      </c>
    </row>
    <row r="1053" spans="1:4" hidden="1" x14ac:dyDescent="0.2">
      <c r="A1053" s="221" t="s">
        <v>873</v>
      </c>
      <c r="B1053" s="221">
        <v>516</v>
      </c>
      <c r="C1053" s="221" t="s">
        <v>538</v>
      </c>
      <c r="D1053" s="221">
        <v>0</v>
      </c>
    </row>
    <row r="1054" spans="1:4" hidden="1" x14ac:dyDescent="0.2">
      <c r="A1054" s="221" t="s">
        <v>872</v>
      </c>
      <c r="B1054" s="221">
        <v>515</v>
      </c>
      <c r="C1054" s="221" t="s">
        <v>538</v>
      </c>
      <c r="D1054" s="221">
        <v>0</v>
      </c>
    </row>
    <row r="1055" spans="1:4" hidden="1" x14ac:dyDescent="0.2">
      <c r="A1055" s="221" t="s">
        <v>871</v>
      </c>
      <c r="B1055" s="221">
        <v>515</v>
      </c>
      <c r="C1055" s="221" t="s">
        <v>824</v>
      </c>
      <c r="D1055" s="221">
        <v>0</v>
      </c>
    </row>
    <row r="1056" spans="1:4" hidden="1" x14ac:dyDescent="0.2">
      <c r="A1056" s="221" t="s">
        <v>870</v>
      </c>
      <c r="B1056" s="221">
        <v>514</v>
      </c>
      <c r="C1056" s="221" t="s">
        <v>538</v>
      </c>
      <c r="D1056" s="221">
        <v>0</v>
      </c>
    </row>
    <row r="1057" spans="1:4" hidden="1" x14ac:dyDescent="0.2">
      <c r="A1057" s="221" t="s">
        <v>869</v>
      </c>
      <c r="B1057" s="221">
        <v>513</v>
      </c>
      <c r="C1057" s="221" t="s">
        <v>538</v>
      </c>
      <c r="D1057" s="221">
        <v>0</v>
      </c>
    </row>
    <row r="1058" spans="1:4" hidden="1" x14ac:dyDescent="0.2">
      <c r="A1058" s="221" t="s">
        <v>868</v>
      </c>
      <c r="B1058" s="221">
        <v>513</v>
      </c>
      <c r="C1058" s="221" t="s">
        <v>538</v>
      </c>
      <c r="D1058" s="221">
        <v>0</v>
      </c>
    </row>
    <row r="1059" spans="1:4" hidden="1" x14ac:dyDescent="0.2">
      <c r="A1059" s="221" t="s">
        <v>867</v>
      </c>
      <c r="B1059" s="221">
        <v>513</v>
      </c>
      <c r="C1059" s="221" t="s">
        <v>538</v>
      </c>
      <c r="D1059" s="221">
        <v>0</v>
      </c>
    </row>
    <row r="1060" spans="1:4" hidden="1" x14ac:dyDescent="0.2">
      <c r="A1060" s="221" t="s">
        <v>866</v>
      </c>
      <c r="B1060" s="221">
        <v>512</v>
      </c>
      <c r="C1060" s="221" t="s">
        <v>538</v>
      </c>
      <c r="D1060" s="221">
        <v>0</v>
      </c>
    </row>
    <row r="1061" spans="1:4" hidden="1" x14ac:dyDescent="0.2">
      <c r="A1061" s="221" t="s">
        <v>865</v>
      </c>
      <c r="B1061" s="221">
        <v>512</v>
      </c>
      <c r="C1061" s="221" t="s">
        <v>538</v>
      </c>
      <c r="D1061" s="221">
        <v>0</v>
      </c>
    </row>
    <row r="1062" spans="1:4" hidden="1" x14ac:dyDescent="0.2">
      <c r="A1062" s="221" t="s">
        <v>864</v>
      </c>
      <c r="B1062" s="221">
        <v>512</v>
      </c>
      <c r="C1062" s="221" t="s">
        <v>863</v>
      </c>
      <c r="D1062" s="221">
        <v>0</v>
      </c>
    </row>
    <row r="1063" spans="1:4" hidden="1" x14ac:dyDescent="0.2">
      <c r="A1063" s="221" t="s">
        <v>862</v>
      </c>
      <c r="B1063" s="221">
        <v>511</v>
      </c>
      <c r="C1063" s="221" t="s">
        <v>538</v>
      </c>
      <c r="D1063" s="221">
        <v>0</v>
      </c>
    </row>
    <row r="1064" spans="1:4" hidden="1" x14ac:dyDescent="0.2">
      <c r="A1064" s="221" t="s">
        <v>861</v>
      </c>
      <c r="B1064" s="221">
        <v>511</v>
      </c>
      <c r="C1064" s="221" t="s">
        <v>538</v>
      </c>
      <c r="D1064" s="221">
        <v>0</v>
      </c>
    </row>
    <row r="1065" spans="1:4" hidden="1" x14ac:dyDescent="0.2">
      <c r="A1065" s="221" t="s">
        <v>860</v>
      </c>
      <c r="B1065" s="221">
        <v>510</v>
      </c>
      <c r="C1065" s="221" t="s">
        <v>538</v>
      </c>
      <c r="D1065" s="221">
        <v>0</v>
      </c>
    </row>
    <row r="1066" spans="1:4" hidden="1" x14ac:dyDescent="0.2">
      <c r="A1066" s="221" t="s">
        <v>859</v>
      </c>
      <c r="B1066" s="221">
        <v>510</v>
      </c>
      <c r="C1066" s="221" t="s">
        <v>538</v>
      </c>
      <c r="D1066" s="221">
        <v>0</v>
      </c>
    </row>
    <row r="1067" spans="1:4" hidden="1" x14ac:dyDescent="0.2">
      <c r="A1067" s="221" t="s">
        <v>720</v>
      </c>
      <c r="B1067" s="221">
        <v>509</v>
      </c>
      <c r="C1067" s="221" t="s">
        <v>538</v>
      </c>
      <c r="D1067" s="221">
        <v>0</v>
      </c>
    </row>
    <row r="1068" spans="1:4" hidden="1" x14ac:dyDescent="0.2">
      <c r="A1068" s="221" t="s">
        <v>858</v>
      </c>
      <c r="B1068" s="221">
        <v>508</v>
      </c>
      <c r="C1068" s="221" t="s">
        <v>538</v>
      </c>
      <c r="D1068" s="221">
        <v>0</v>
      </c>
    </row>
    <row r="1069" spans="1:4" hidden="1" x14ac:dyDescent="0.2">
      <c r="A1069" s="221" t="s">
        <v>857</v>
      </c>
      <c r="B1069" s="221">
        <v>506</v>
      </c>
      <c r="C1069" s="221" t="s">
        <v>856</v>
      </c>
      <c r="D1069" s="221">
        <v>0</v>
      </c>
    </row>
    <row r="1070" spans="1:4" hidden="1" x14ac:dyDescent="0.2">
      <c r="A1070" s="221" t="s">
        <v>855</v>
      </c>
      <c r="B1070" s="221">
        <v>505</v>
      </c>
      <c r="C1070" s="221" t="s">
        <v>538</v>
      </c>
      <c r="D1070" s="221">
        <v>0</v>
      </c>
    </row>
    <row r="1071" spans="1:4" hidden="1" x14ac:dyDescent="0.2">
      <c r="A1071" s="221" t="s">
        <v>854</v>
      </c>
      <c r="B1071" s="221">
        <v>503</v>
      </c>
      <c r="C1071" s="221" t="s">
        <v>538</v>
      </c>
      <c r="D1071" s="221">
        <v>0</v>
      </c>
    </row>
    <row r="1072" spans="1:4" hidden="1" x14ac:dyDescent="0.2">
      <c r="A1072" s="221" t="s">
        <v>853</v>
      </c>
      <c r="B1072" s="221">
        <v>503</v>
      </c>
      <c r="C1072" s="221" t="s">
        <v>852</v>
      </c>
      <c r="D1072" s="221">
        <v>0</v>
      </c>
    </row>
    <row r="1073" spans="1:4" hidden="1" x14ac:dyDescent="0.2">
      <c r="A1073" s="221" t="s">
        <v>851</v>
      </c>
      <c r="B1073" s="221">
        <v>503</v>
      </c>
      <c r="C1073" s="221" t="s">
        <v>538</v>
      </c>
      <c r="D1073" s="221">
        <v>0</v>
      </c>
    </row>
    <row r="1074" spans="1:4" hidden="1" x14ac:dyDescent="0.2">
      <c r="A1074" s="221" t="s">
        <v>580</v>
      </c>
      <c r="B1074" s="221">
        <v>503</v>
      </c>
      <c r="C1074" s="221" t="s">
        <v>538</v>
      </c>
      <c r="D1074" s="221">
        <v>0</v>
      </c>
    </row>
    <row r="1075" spans="1:4" hidden="1" x14ac:dyDescent="0.2">
      <c r="A1075" s="221" t="s">
        <v>850</v>
      </c>
      <c r="B1075" s="221">
        <v>502</v>
      </c>
      <c r="C1075" s="221" t="s">
        <v>538</v>
      </c>
      <c r="D1075" s="221">
        <v>0</v>
      </c>
    </row>
    <row r="1076" spans="1:4" hidden="1" x14ac:dyDescent="0.2">
      <c r="A1076" s="221" t="s">
        <v>849</v>
      </c>
      <c r="B1076" s="221">
        <v>502</v>
      </c>
      <c r="C1076" s="221" t="s">
        <v>538</v>
      </c>
      <c r="D1076" s="221">
        <v>0</v>
      </c>
    </row>
    <row r="1077" spans="1:4" hidden="1" x14ac:dyDescent="0.2">
      <c r="A1077" s="221" t="s">
        <v>848</v>
      </c>
      <c r="B1077" s="221">
        <v>502</v>
      </c>
      <c r="C1077" s="221" t="s">
        <v>538</v>
      </c>
      <c r="D1077" s="221">
        <v>0</v>
      </c>
    </row>
    <row r="1078" spans="1:4" hidden="1" x14ac:dyDescent="0.2">
      <c r="A1078" s="221" t="s">
        <v>847</v>
      </c>
      <c r="B1078" s="221">
        <v>502</v>
      </c>
      <c r="C1078" s="221" t="s">
        <v>538</v>
      </c>
      <c r="D1078" s="221">
        <v>0</v>
      </c>
    </row>
    <row r="1079" spans="1:4" hidden="1" x14ac:dyDescent="0.2">
      <c r="A1079" s="221" t="s">
        <v>846</v>
      </c>
      <c r="B1079" s="221">
        <v>502</v>
      </c>
      <c r="C1079" s="221" t="s">
        <v>538</v>
      </c>
      <c r="D1079" s="221">
        <v>0</v>
      </c>
    </row>
    <row r="1080" spans="1:4" hidden="1" x14ac:dyDescent="0.2">
      <c r="A1080" s="221" t="s">
        <v>845</v>
      </c>
      <c r="B1080" s="221">
        <v>501</v>
      </c>
      <c r="C1080" s="221" t="s">
        <v>538</v>
      </c>
      <c r="D1080" s="221">
        <v>0</v>
      </c>
    </row>
    <row r="1081" spans="1:4" hidden="1" x14ac:dyDescent="0.2">
      <c r="A1081" s="221" t="s">
        <v>618</v>
      </c>
      <c r="B1081" s="221">
        <v>501</v>
      </c>
      <c r="C1081" s="221" t="s">
        <v>538</v>
      </c>
      <c r="D1081" s="221">
        <v>0</v>
      </c>
    </row>
    <row r="1082" spans="1:4" hidden="1" x14ac:dyDescent="0.2">
      <c r="A1082" s="221" t="s">
        <v>844</v>
      </c>
      <c r="B1082" s="221">
        <v>498</v>
      </c>
      <c r="C1082" s="221" t="s">
        <v>843</v>
      </c>
      <c r="D1082" s="221">
        <v>0</v>
      </c>
    </row>
    <row r="1083" spans="1:4" hidden="1" x14ac:dyDescent="0.2">
      <c r="A1083" s="221" t="s">
        <v>842</v>
      </c>
      <c r="B1083" s="221">
        <v>497</v>
      </c>
      <c r="C1083" s="221" t="s">
        <v>538</v>
      </c>
      <c r="D1083" s="221">
        <v>0</v>
      </c>
    </row>
    <row r="1084" spans="1:4" hidden="1" x14ac:dyDescent="0.2">
      <c r="A1084" s="221" t="s">
        <v>841</v>
      </c>
      <c r="B1084" s="221">
        <v>497</v>
      </c>
      <c r="C1084" s="221" t="s">
        <v>538</v>
      </c>
      <c r="D1084" s="221">
        <v>0</v>
      </c>
    </row>
    <row r="1085" spans="1:4" hidden="1" x14ac:dyDescent="0.2">
      <c r="A1085" s="221" t="s">
        <v>840</v>
      </c>
      <c r="B1085" s="221">
        <v>497</v>
      </c>
      <c r="C1085" s="221" t="s">
        <v>538</v>
      </c>
      <c r="D1085" s="221">
        <v>0</v>
      </c>
    </row>
    <row r="1086" spans="1:4" hidden="1" x14ac:dyDescent="0.2">
      <c r="A1086" s="221" t="s">
        <v>839</v>
      </c>
      <c r="B1086" s="221">
        <v>497</v>
      </c>
      <c r="C1086" s="221" t="s">
        <v>538</v>
      </c>
      <c r="D1086" s="221">
        <v>0</v>
      </c>
    </row>
    <row r="1087" spans="1:4" hidden="1" x14ac:dyDescent="0.2">
      <c r="A1087" s="221" t="s">
        <v>838</v>
      </c>
      <c r="B1087" s="221">
        <v>492</v>
      </c>
      <c r="C1087" s="221" t="s">
        <v>538</v>
      </c>
      <c r="D1087" s="221">
        <v>0</v>
      </c>
    </row>
    <row r="1088" spans="1:4" hidden="1" x14ac:dyDescent="0.2">
      <c r="A1088" s="221" t="s">
        <v>609</v>
      </c>
      <c r="B1088" s="221">
        <v>492</v>
      </c>
      <c r="C1088" s="221" t="s">
        <v>538</v>
      </c>
      <c r="D1088" s="221">
        <v>0</v>
      </c>
    </row>
    <row r="1089" spans="1:4" hidden="1" x14ac:dyDescent="0.2">
      <c r="A1089" s="221" t="s">
        <v>837</v>
      </c>
      <c r="B1089" s="221">
        <v>491</v>
      </c>
      <c r="C1089" s="221" t="s">
        <v>538</v>
      </c>
      <c r="D1089" s="221">
        <v>0</v>
      </c>
    </row>
    <row r="1090" spans="1:4" hidden="1" x14ac:dyDescent="0.2">
      <c r="A1090" s="221" t="s">
        <v>836</v>
      </c>
      <c r="B1090" s="221">
        <v>491</v>
      </c>
      <c r="C1090" s="221" t="s">
        <v>538</v>
      </c>
      <c r="D1090" s="221">
        <v>0</v>
      </c>
    </row>
    <row r="1091" spans="1:4" hidden="1" x14ac:dyDescent="0.2">
      <c r="A1091" s="221" t="s">
        <v>835</v>
      </c>
      <c r="B1091" s="221">
        <v>490</v>
      </c>
      <c r="C1091" s="221" t="s">
        <v>538</v>
      </c>
      <c r="D1091" s="221">
        <v>0</v>
      </c>
    </row>
    <row r="1092" spans="1:4" hidden="1" x14ac:dyDescent="0.2">
      <c r="A1092" s="221" t="s">
        <v>834</v>
      </c>
      <c r="B1092" s="221">
        <v>489</v>
      </c>
      <c r="C1092" s="221" t="s">
        <v>538</v>
      </c>
      <c r="D1092" s="221">
        <v>0</v>
      </c>
    </row>
    <row r="1093" spans="1:4" hidden="1" x14ac:dyDescent="0.2">
      <c r="A1093" s="221" t="s">
        <v>826</v>
      </c>
      <c r="B1093" s="221">
        <v>489</v>
      </c>
      <c r="C1093" s="221" t="s">
        <v>538</v>
      </c>
      <c r="D1093" s="221">
        <v>0</v>
      </c>
    </row>
    <row r="1094" spans="1:4" hidden="1" x14ac:dyDescent="0.2">
      <c r="A1094" s="221" t="s">
        <v>833</v>
      </c>
      <c r="B1094" s="221">
        <v>489</v>
      </c>
      <c r="C1094" s="221" t="s">
        <v>832</v>
      </c>
      <c r="D1094" s="221">
        <v>0</v>
      </c>
    </row>
    <row r="1095" spans="1:4" hidden="1" x14ac:dyDescent="0.2">
      <c r="A1095" s="221" t="s">
        <v>831</v>
      </c>
      <c r="B1095" s="221">
        <v>489</v>
      </c>
      <c r="C1095" s="221" t="s">
        <v>538</v>
      </c>
      <c r="D1095" s="221">
        <v>0</v>
      </c>
    </row>
    <row r="1096" spans="1:4" hidden="1" x14ac:dyDescent="0.2">
      <c r="A1096" s="221" t="s">
        <v>830</v>
      </c>
      <c r="B1096" s="221">
        <v>489</v>
      </c>
      <c r="C1096" s="221" t="s">
        <v>829</v>
      </c>
      <c r="D1096" s="221">
        <v>0</v>
      </c>
    </row>
    <row r="1097" spans="1:4" hidden="1" x14ac:dyDescent="0.2">
      <c r="A1097" s="221" t="s">
        <v>828</v>
      </c>
      <c r="B1097" s="221">
        <v>488</v>
      </c>
      <c r="C1097" s="221" t="s">
        <v>538</v>
      </c>
      <c r="D1097" s="221">
        <v>0</v>
      </c>
    </row>
    <row r="1098" spans="1:4" hidden="1" x14ac:dyDescent="0.2">
      <c r="A1098" s="221" t="s">
        <v>827</v>
      </c>
      <c r="B1098" s="221">
        <v>488</v>
      </c>
      <c r="C1098" s="221" t="s">
        <v>538</v>
      </c>
      <c r="D1098" s="221">
        <v>0</v>
      </c>
    </row>
    <row r="1099" spans="1:4" hidden="1" x14ac:dyDescent="0.2">
      <c r="A1099" s="221" t="s">
        <v>826</v>
      </c>
      <c r="B1099" s="221">
        <v>488</v>
      </c>
      <c r="C1099" s="221" t="s">
        <v>538</v>
      </c>
      <c r="D1099" s="221">
        <v>0</v>
      </c>
    </row>
    <row r="1100" spans="1:4" hidden="1" x14ac:dyDescent="0.2">
      <c r="A1100" s="221" t="s">
        <v>825</v>
      </c>
      <c r="B1100" s="221">
        <v>487</v>
      </c>
      <c r="C1100" s="221" t="s">
        <v>824</v>
      </c>
      <c r="D1100" s="221">
        <v>0</v>
      </c>
    </row>
    <row r="1101" spans="1:4" hidden="1" x14ac:dyDescent="0.2">
      <c r="A1101" s="221" t="s">
        <v>823</v>
      </c>
      <c r="B1101" s="221">
        <v>486</v>
      </c>
      <c r="C1101" s="221" t="s">
        <v>538</v>
      </c>
      <c r="D1101" s="221">
        <v>0</v>
      </c>
    </row>
    <row r="1102" spans="1:4" hidden="1" x14ac:dyDescent="0.2">
      <c r="A1102" s="221" t="s">
        <v>822</v>
      </c>
      <c r="B1102" s="221">
        <v>486</v>
      </c>
      <c r="C1102" s="221" t="s">
        <v>538</v>
      </c>
      <c r="D1102" s="221">
        <v>0</v>
      </c>
    </row>
    <row r="1103" spans="1:4" hidden="1" x14ac:dyDescent="0.2">
      <c r="A1103" s="221" t="s">
        <v>821</v>
      </c>
      <c r="B1103" s="221">
        <v>485</v>
      </c>
      <c r="C1103" s="221" t="s">
        <v>538</v>
      </c>
      <c r="D1103" s="221">
        <v>0</v>
      </c>
    </row>
    <row r="1104" spans="1:4" hidden="1" x14ac:dyDescent="0.2">
      <c r="A1104" s="221" t="s">
        <v>820</v>
      </c>
      <c r="B1104" s="221">
        <v>485</v>
      </c>
      <c r="C1104" s="221" t="s">
        <v>538</v>
      </c>
      <c r="D1104" s="221">
        <v>0</v>
      </c>
    </row>
    <row r="1105" spans="1:4" hidden="1" x14ac:dyDescent="0.2">
      <c r="A1105" s="221" t="s">
        <v>819</v>
      </c>
      <c r="B1105" s="221">
        <v>484</v>
      </c>
      <c r="C1105" s="221" t="s">
        <v>538</v>
      </c>
      <c r="D1105" s="221">
        <v>0</v>
      </c>
    </row>
    <row r="1106" spans="1:4" hidden="1" x14ac:dyDescent="0.2">
      <c r="A1106" s="221" t="s">
        <v>638</v>
      </c>
      <c r="B1106" s="221">
        <v>476</v>
      </c>
      <c r="C1106" s="221" t="s">
        <v>637</v>
      </c>
      <c r="D1106" s="221">
        <v>0</v>
      </c>
    </row>
    <row r="1107" spans="1:4" hidden="1" x14ac:dyDescent="0.2">
      <c r="A1107" s="221" t="s">
        <v>818</v>
      </c>
      <c r="B1107" s="221">
        <v>476</v>
      </c>
      <c r="C1107" s="221" t="s">
        <v>538</v>
      </c>
      <c r="D1107" s="221">
        <v>0</v>
      </c>
    </row>
    <row r="1108" spans="1:4" hidden="1" x14ac:dyDescent="0.2">
      <c r="A1108" s="221" t="s">
        <v>575</v>
      </c>
      <c r="B1108" s="221">
        <v>473</v>
      </c>
      <c r="C1108" s="221" t="s">
        <v>538</v>
      </c>
      <c r="D1108" s="221">
        <v>0</v>
      </c>
    </row>
    <row r="1109" spans="1:4" hidden="1" x14ac:dyDescent="0.2">
      <c r="A1109" s="221" t="s">
        <v>817</v>
      </c>
      <c r="B1109" s="221">
        <v>472</v>
      </c>
      <c r="C1109" s="221" t="s">
        <v>538</v>
      </c>
      <c r="D1109" s="221">
        <v>0</v>
      </c>
    </row>
    <row r="1110" spans="1:4" hidden="1" x14ac:dyDescent="0.2">
      <c r="A1110" s="221" t="s">
        <v>816</v>
      </c>
      <c r="B1110" s="221">
        <v>472</v>
      </c>
      <c r="C1110" s="221" t="s">
        <v>792</v>
      </c>
      <c r="D1110" s="221">
        <v>0</v>
      </c>
    </row>
    <row r="1111" spans="1:4" hidden="1" x14ac:dyDescent="0.2">
      <c r="A1111" s="221" t="s">
        <v>552</v>
      </c>
      <c r="B1111" s="221">
        <v>472</v>
      </c>
      <c r="C1111" s="221" t="s">
        <v>538</v>
      </c>
      <c r="D1111" s="221">
        <v>0</v>
      </c>
    </row>
    <row r="1112" spans="1:4" hidden="1" x14ac:dyDescent="0.2">
      <c r="A1112" s="221" t="s">
        <v>815</v>
      </c>
      <c r="B1112" s="221">
        <v>472</v>
      </c>
      <c r="C1112" s="221" t="s">
        <v>538</v>
      </c>
      <c r="D1112" s="221">
        <v>0</v>
      </c>
    </row>
    <row r="1113" spans="1:4" hidden="1" x14ac:dyDescent="0.2">
      <c r="A1113" s="221" t="s">
        <v>814</v>
      </c>
      <c r="B1113" s="221">
        <v>472</v>
      </c>
      <c r="C1113" s="221" t="s">
        <v>538</v>
      </c>
      <c r="D1113" s="221">
        <v>0</v>
      </c>
    </row>
    <row r="1114" spans="1:4" hidden="1" x14ac:dyDescent="0.2">
      <c r="A1114" s="221" t="s">
        <v>813</v>
      </c>
      <c r="B1114" s="221">
        <v>471</v>
      </c>
      <c r="C1114" s="221" t="s">
        <v>538</v>
      </c>
      <c r="D1114" s="221">
        <v>0</v>
      </c>
    </row>
    <row r="1115" spans="1:4" hidden="1" x14ac:dyDescent="0.2">
      <c r="A1115" s="221" t="s">
        <v>801</v>
      </c>
      <c r="B1115" s="221">
        <v>469</v>
      </c>
      <c r="C1115" s="221" t="s">
        <v>538</v>
      </c>
      <c r="D1115" s="221">
        <v>0</v>
      </c>
    </row>
    <row r="1116" spans="1:4" hidden="1" x14ac:dyDescent="0.2">
      <c r="A1116" s="221" t="s">
        <v>812</v>
      </c>
      <c r="B1116" s="221">
        <v>469</v>
      </c>
      <c r="C1116" s="221" t="s">
        <v>538</v>
      </c>
      <c r="D1116" s="221">
        <v>0</v>
      </c>
    </row>
    <row r="1117" spans="1:4" hidden="1" x14ac:dyDescent="0.2">
      <c r="A1117" s="221" t="s">
        <v>811</v>
      </c>
      <c r="B1117" s="221">
        <v>468</v>
      </c>
      <c r="C1117" s="221" t="s">
        <v>538</v>
      </c>
      <c r="D1117" s="221">
        <v>0</v>
      </c>
    </row>
    <row r="1118" spans="1:4" hidden="1" x14ac:dyDescent="0.2">
      <c r="A1118" s="221" t="s">
        <v>810</v>
      </c>
      <c r="B1118" s="221">
        <v>467</v>
      </c>
      <c r="C1118" s="221" t="s">
        <v>538</v>
      </c>
      <c r="D1118" s="221">
        <v>0</v>
      </c>
    </row>
    <row r="1119" spans="1:4" hidden="1" x14ac:dyDescent="0.2">
      <c r="A1119" s="221" t="s">
        <v>809</v>
      </c>
      <c r="B1119" s="221">
        <v>466</v>
      </c>
      <c r="C1119" s="221" t="s">
        <v>538</v>
      </c>
      <c r="D1119" s="221">
        <v>0</v>
      </c>
    </row>
    <row r="1120" spans="1:4" hidden="1" x14ac:dyDescent="0.2">
      <c r="A1120" s="221" t="s">
        <v>808</v>
      </c>
      <c r="B1120" s="221">
        <v>465</v>
      </c>
      <c r="C1120" s="221" t="s">
        <v>538</v>
      </c>
      <c r="D1120" s="221">
        <v>0</v>
      </c>
    </row>
    <row r="1121" spans="1:4" hidden="1" x14ac:dyDescent="0.2">
      <c r="A1121" s="221" t="s">
        <v>807</v>
      </c>
      <c r="B1121" s="221">
        <v>464</v>
      </c>
      <c r="C1121" s="221" t="s">
        <v>538</v>
      </c>
      <c r="D1121" s="221">
        <v>0</v>
      </c>
    </row>
    <row r="1122" spans="1:4" hidden="1" x14ac:dyDescent="0.2">
      <c r="A1122" s="221" t="s">
        <v>806</v>
      </c>
      <c r="B1122" s="221">
        <v>463</v>
      </c>
      <c r="C1122" s="221" t="s">
        <v>538</v>
      </c>
      <c r="D1122" s="221">
        <v>0</v>
      </c>
    </row>
    <row r="1123" spans="1:4" hidden="1" x14ac:dyDescent="0.2">
      <c r="A1123" s="221" t="s">
        <v>805</v>
      </c>
      <c r="B1123" s="221">
        <v>463</v>
      </c>
      <c r="C1123" s="221" t="s">
        <v>538</v>
      </c>
      <c r="D1123" s="221">
        <v>0</v>
      </c>
    </row>
    <row r="1124" spans="1:4" hidden="1" x14ac:dyDescent="0.2">
      <c r="A1124" s="221" t="s">
        <v>804</v>
      </c>
      <c r="B1124" s="221">
        <v>463</v>
      </c>
      <c r="C1124" s="221" t="s">
        <v>803</v>
      </c>
      <c r="D1124" s="221">
        <v>0</v>
      </c>
    </row>
    <row r="1125" spans="1:4" hidden="1" x14ac:dyDescent="0.2">
      <c r="A1125" s="221" t="s">
        <v>597</v>
      </c>
      <c r="B1125" s="221">
        <v>462</v>
      </c>
      <c r="C1125" s="221" t="s">
        <v>596</v>
      </c>
      <c r="D1125" s="221">
        <v>0</v>
      </c>
    </row>
    <row r="1126" spans="1:4" hidden="1" x14ac:dyDescent="0.2">
      <c r="A1126" s="221" t="s">
        <v>567</v>
      </c>
      <c r="B1126" s="221">
        <v>459</v>
      </c>
      <c r="C1126" s="221" t="s">
        <v>566</v>
      </c>
      <c r="D1126" s="221">
        <v>0</v>
      </c>
    </row>
    <row r="1127" spans="1:4" hidden="1" x14ac:dyDescent="0.2">
      <c r="A1127" s="221" t="s">
        <v>802</v>
      </c>
      <c r="B1127" s="221">
        <v>458</v>
      </c>
      <c r="C1127" s="221" t="s">
        <v>538</v>
      </c>
      <c r="D1127" s="221">
        <v>0</v>
      </c>
    </row>
    <row r="1128" spans="1:4" hidden="1" x14ac:dyDescent="0.2">
      <c r="A1128" s="221" t="s">
        <v>801</v>
      </c>
      <c r="B1128" s="221">
        <v>456</v>
      </c>
      <c r="C1128" s="221" t="s">
        <v>538</v>
      </c>
      <c r="D1128" s="221">
        <v>0</v>
      </c>
    </row>
    <row r="1129" spans="1:4" hidden="1" x14ac:dyDescent="0.2">
      <c r="A1129" s="221" t="s">
        <v>800</v>
      </c>
      <c r="B1129" s="221">
        <v>456</v>
      </c>
      <c r="C1129" s="221" t="s">
        <v>538</v>
      </c>
      <c r="D1129" s="221">
        <v>0</v>
      </c>
    </row>
    <row r="1130" spans="1:4" hidden="1" x14ac:dyDescent="0.2">
      <c r="A1130" s="221" t="s">
        <v>652</v>
      </c>
      <c r="B1130" s="221">
        <v>454</v>
      </c>
      <c r="C1130" s="221" t="s">
        <v>651</v>
      </c>
      <c r="D1130" s="221">
        <v>0</v>
      </c>
    </row>
    <row r="1131" spans="1:4" hidden="1" x14ac:dyDescent="0.2">
      <c r="A1131" s="221" t="s">
        <v>339</v>
      </c>
      <c r="B1131" s="221">
        <v>453</v>
      </c>
      <c r="C1131" s="221" t="s">
        <v>799</v>
      </c>
      <c r="D1131" s="221">
        <v>0</v>
      </c>
    </row>
    <row r="1132" spans="1:4" hidden="1" x14ac:dyDescent="0.2">
      <c r="A1132" s="221" t="s">
        <v>798</v>
      </c>
      <c r="B1132" s="221">
        <v>452</v>
      </c>
      <c r="C1132" s="221" t="s">
        <v>797</v>
      </c>
      <c r="D1132" s="221">
        <v>0</v>
      </c>
    </row>
    <row r="1133" spans="1:4" hidden="1" x14ac:dyDescent="0.2">
      <c r="A1133" s="221" t="s">
        <v>702</v>
      </c>
      <c r="B1133" s="221">
        <v>452</v>
      </c>
      <c r="C1133" s="221" t="s">
        <v>701</v>
      </c>
      <c r="D1133" s="221">
        <v>0</v>
      </c>
    </row>
    <row r="1134" spans="1:4" hidden="1" x14ac:dyDescent="0.2">
      <c r="A1134" s="221" t="s">
        <v>796</v>
      </c>
      <c r="B1134" s="221">
        <v>452</v>
      </c>
      <c r="C1134" s="221" t="s">
        <v>538</v>
      </c>
      <c r="D1134" s="221">
        <v>0</v>
      </c>
    </row>
    <row r="1135" spans="1:4" hidden="1" x14ac:dyDescent="0.2">
      <c r="A1135" s="221" t="s">
        <v>795</v>
      </c>
      <c r="B1135" s="221">
        <v>451</v>
      </c>
      <c r="C1135" s="221" t="s">
        <v>538</v>
      </c>
      <c r="D1135" s="221">
        <v>0</v>
      </c>
    </row>
    <row r="1136" spans="1:4" hidden="1" x14ac:dyDescent="0.2">
      <c r="A1136" s="221" t="s">
        <v>794</v>
      </c>
      <c r="B1136" s="221">
        <v>451</v>
      </c>
      <c r="C1136" s="221" t="s">
        <v>538</v>
      </c>
      <c r="D1136" s="221">
        <v>0</v>
      </c>
    </row>
    <row r="1137" spans="1:4" hidden="1" x14ac:dyDescent="0.2">
      <c r="A1137" s="221" t="s">
        <v>793</v>
      </c>
      <c r="B1137" s="221">
        <v>450</v>
      </c>
      <c r="C1137" s="221" t="s">
        <v>792</v>
      </c>
      <c r="D1137" s="221">
        <v>0</v>
      </c>
    </row>
    <row r="1138" spans="1:4" hidden="1" x14ac:dyDescent="0.2">
      <c r="A1138" s="221" t="s">
        <v>791</v>
      </c>
      <c r="B1138" s="221">
        <v>450</v>
      </c>
      <c r="C1138" s="221" t="s">
        <v>538</v>
      </c>
      <c r="D1138" s="221">
        <v>0</v>
      </c>
    </row>
    <row r="1139" spans="1:4" hidden="1" x14ac:dyDescent="0.2">
      <c r="A1139" s="221" t="s">
        <v>790</v>
      </c>
      <c r="B1139" s="221">
        <v>450</v>
      </c>
      <c r="C1139" s="221" t="s">
        <v>538</v>
      </c>
      <c r="D1139" s="221">
        <v>0</v>
      </c>
    </row>
    <row r="1140" spans="1:4" hidden="1" x14ac:dyDescent="0.2">
      <c r="A1140" s="221" t="s">
        <v>789</v>
      </c>
      <c r="B1140" s="221">
        <v>450</v>
      </c>
      <c r="C1140" s="221" t="s">
        <v>788</v>
      </c>
      <c r="D1140" s="221">
        <v>0</v>
      </c>
    </row>
    <row r="1141" spans="1:4" hidden="1" x14ac:dyDescent="0.2">
      <c r="A1141" s="221" t="s">
        <v>787</v>
      </c>
      <c r="B1141" s="221">
        <v>449</v>
      </c>
      <c r="C1141" s="221" t="s">
        <v>538</v>
      </c>
      <c r="D1141" s="221">
        <v>0</v>
      </c>
    </row>
    <row r="1142" spans="1:4" hidden="1" x14ac:dyDescent="0.2">
      <c r="A1142" s="221" t="s">
        <v>786</v>
      </c>
      <c r="B1142" s="221">
        <v>449</v>
      </c>
      <c r="C1142" s="221" t="s">
        <v>785</v>
      </c>
      <c r="D1142" s="221">
        <v>0</v>
      </c>
    </row>
    <row r="1143" spans="1:4" hidden="1" x14ac:dyDescent="0.2">
      <c r="A1143" s="221" t="s">
        <v>779</v>
      </c>
      <c r="B1143" s="221">
        <v>449</v>
      </c>
      <c r="C1143" s="221" t="s">
        <v>538</v>
      </c>
      <c r="D1143" s="221">
        <v>0</v>
      </c>
    </row>
    <row r="1144" spans="1:4" hidden="1" x14ac:dyDescent="0.2">
      <c r="A1144" s="221" t="s">
        <v>527</v>
      </c>
      <c r="B1144" s="221">
        <v>446</v>
      </c>
      <c r="C1144" s="221" t="s">
        <v>538</v>
      </c>
      <c r="D1144" s="221">
        <v>0</v>
      </c>
    </row>
    <row r="1145" spans="1:4" hidden="1" x14ac:dyDescent="0.2">
      <c r="A1145" s="221" t="s">
        <v>784</v>
      </c>
      <c r="B1145" s="221">
        <v>445</v>
      </c>
      <c r="C1145" s="221" t="s">
        <v>538</v>
      </c>
      <c r="D1145" s="221">
        <v>0</v>
      </c>
    </row>
    <row r="1146" spans="1:4" hidden="1" x14ac:dyDescent="0.2">
      <c r="A1146" s="221" t="s">
        <v>621</v>
      </c>
      <c r="B1146" s="221">
        <v>444</v>
      </c>
      <c r="C1146" s="221" t="s">
        <v>620</v>
      </c>
      <c r="D1146" s="221">
        <v>0</v>
      </c>
    </row>
    <row r="1147" spans="1:4" hidden="1" x14ac:dyDescent="0.2">
      <c r="A1147" s="221" t="s">
        <v>783</v>
      </c>
      <c r="B1147" s="221">
        <v>444</v>
      </c>
      <c r="C1147" s="221" t="s">
        <v>538</v>
      </c>
      <c r="D1147" s="221">
        <v>0</v>
      </c>
    </row>
    <row r="1148" spans="1:4" hidden="1" x14ac:dyDescent="0.2">
      <c r="A1148" s="221" t="s">
        <v>782</v>
      </c>
      <c r="B1148" s="221">
        <v>444</v>
      </c>
      <c r="C1148" s="221" t="s">
        <v>538</v>
      </c>
      <c r="D1148" s="221">
        <v>0</v>
      </c>
    </row>
    <row r="1149" spans="1:4" hidden="1" x14ac:dyDescent="0.2">
      <c r="A1149" s="221" t="s">
        <v>781</v>
      </c>
      <c r="B1149" s="221">
        <v>444</v>
      </c>
      <c r="C1149" s="221" t="s">
        <v>604</v>
      </c>
      <c r="D1149" s="221">
        <v>0</v>
      </c>
    </row>
    <row r="1150" spans="1:4" hidden="1" x14ac:dyDescent="0.2">
      <c r="A1150" s="221" t="s">
        <v>780</v>
      </c>
      <c r="B1150" s="221">
        <v>443</v>
      </c>
      <c r="C1150" s="221" t="s">
        <v>538</v>
      </c>
      <c r="D1150" s="221">
        <v>0</v>
      </c>
    </row>
    <row r="1151" spans="1:4" hidden="1" x14ac:dyDescent="0.2">
      <c r="A1151" s="221" t="s">
        <v>779</v>
      </c>
      <c r="B1151" s="221">
        <v>441</v>
      </c>
      <c r="C1151" s="221" t="s">
        <v>538</v>
      </c>
      <c r="D1151" s="221">
        <v>0</v>
      </c>
    </row>
    <row r="1152" spans="1:4" hidden="1" x14ac:dyDescent="0.2">
      <c r="A1152" s="221" t="s">
        <v>778</v>
      </c>
      <c r="B1152" s="221">
        <v>441</v>
      </c>
      <c r="C1152" s="221" t="s">
        <v>538</v>
      </c>
      <c r="D1152" s="221">
        <v>0</v>
      </c>
    </row>
    <row r="1153" spans="1:4" hidden="1" x14ac:dyDescent="0.2">
      <c r="A1153" s="221" t="s">
        <v>777</v>
      </c>
      <c r="B1153" s="221">
        <v>440</v>
      </c>
      <c r="C1153" s="221" t="s">
        <v>538</v>
      </c>
      <c r="D1153" s="221">
        <v>0</v>
      </c>
    </row>
    <row r="1154" spans="1:4" hidden="1" x14ac:dyDescent="0.2">
      <c r="A1154" s="221" t="s">
        <v>776</v>
      </c>
      <c r="B1154" s="221">
        <v>439</v>
      </c>
      <c r="C1154" s="221" t="s">
        <v>538</v>
      </c>
      <c r="D1154" s="221">
        <v>0</v>
      </c>
    </row>
    <row r="1155" spans="1:4" hidden="1" x14ac:dyDescent="0.2">
      <c r="A1155" s="221" t="s">
        <v>775</v>
      </c>
      <c r="B1155" s="221">
        <v>436</v>
      </c>
      <c r="C1155" s="221" t="s">
        <v>538</v>
      </c>
      <c r="D1155" s="221">
        <v>0</v>
      </c>
    </row>
    <row r="1156" spans="1:4" hidden="1" x14ac:dyDescent="0.2">
      <c r="A1156" s="221" t="s">
        <v>774</v>
      </c>
      <c r="B1156" s="221">
        <v>436</v>
      </c>
      <c r="C1156" s="221" t="s">
        <v>538</v>
      </c>
      <c r="D1156" s="221">
        <v>0</v>
      </c>
    </row>
    <row r="1157" spans="1:4" hidden="1" x14ac:dyDescent="0.2">
      <c r="A1157" s="221" t="s">
        <v>717</v>
      </c>
      <c r="B1157" s="221">
        <v>435</v>
      </c>
      <c r="C1157" s="221" t="s">
        <v>538</v>
      </c>
      <c r="D1157" s="221">
        <v>0</v>
      </c>
    </row>
    <row r="1158" spans="1:4" hidden="1" x14ac:dyDescent="0.2">
      <c r="A1158" s="221" t="s">
        <v>773</v>
      </c>
      <c r="B1158" s="221">
        <v>435</v>
      </c>
      <c r="C1158" s="221" t="s">
        <v>772</v>
      </c>
      <c r="D1158" s="221">
        <v>0</v>
      </c>
    </row>
    <row r="1159" spans="1:4" hidden="1" x14ac:dyDescent="0.2">
      <c r="A1159" s="221" t="s">
        <v>556</v>
      </c>
      <c r="B1159" s="221">
        <v>432</v>
      </c>
      <c r="C1159" s="221" t="s">
        <v>538</v>
      </c>
      <c r="D1159" s="221">
        <v>0</v>
      </c>
    </row>
    <row r="1160" spans="1:4" hidden="1" x14ac:dyDescent="0.2">
      <c r="A1160" s="221" t="s">
        <v>771</v>
      </c>
      <c r="B1160" s="221">
        <v>432</v>
      </c>
      <c r="C1160" s="221" t="s">
        <v>538</v>
      </c>
      <c r="D1160" s="221">
        <v>0</v>
      </c>
    </row>
    <row r="1161" spans="1:4" hidden="1" x14ac:dyDescent="0.2">
      <c r="A1161" s="221" t="s">
        <v>770</v>
      </c>
      <c r="B1161" s="221">
        <v>430</v>
      </c>
      <c r="C1161" s="221" t="s">
        <v>538</v>
      </c>
      <c r="D1161" s="221">
        <v>0</v>
      </c>
    </row>
    <row r="1162" spans="1:4" hidden="1" x14ac:dyDescent="0.2">
      <c r="A1162" s="221" t="s">
        <v>769</v>
      </c>
      <c r="B1162" s="221">
        <v>428</v>
      </c>
      <c r="C1162" s="221" t="s">
        <v>538</v>
      </c>
      <c r="D1162" s="221">
        <v>0</v>
      </c>
    </row>
    <row r="1163" spans="1:4" hidden="1" x14ac:dyDescent="0.2">
      <c r="A1163" s="221" t="s">
        <v>768</v>
      </c>
      <c r="B1163" s="221">
        <v>428</v>
      </c>
      <c r="C1163" s="221" t="s">
        <v>538</v>
      </c>
      <c r="D1163" s="221">
        <v>0</v>
      </c>
    </row>
    <row r="1164" spans="1:4" hidden="1" x14ac:dyDescent="0.2">
      <c r="A1164" s="221" t="s">
        <v>767</v>
      </c>
      <c r="B1164" s="221">
        <v>428</v>
      </c>
      <c r="C1164" s="221" t="s">
        <v>538</v>
      </c>
      <c r="D1164" s="221">
        <v>0</v>
      </c>
    </row>
    <row r="1165" spans="1:4" hidden="1" x14ac:dyDescent="0.2">
      <c r="A1165" s="221" t="s">
        <v>766</v>
      </c>
      <c r="B1165" s="221">
        <v>426</v>
      </c>
      <c r="C1165" s="221" t="s">
        <v>538</v>
      </c>
      <c r="D1165" s="221">
        <v>0</v>
      </c>
    </row>
    <row r="1166" spans="1:4" hidden="1" x14ac:dyDescent="0.2">
      <c r="A1166" s="221" t="s">
        <v>765</v>
      </c>
      <c r="B1166" s="221">
        <v>425</v>
      </c>
      <c r="C1166" s="221" t="s">
        <v>538</v>
      </c>
      <c r="D1166" s="221">
        <v>0</v>
      </c>
    </row>
    <row r="1167" spans="1:4" hidden="1" x14ac:dyDescent="0.2">
      <c r="A1167" s="221" t="s">
        <v>764</v>
      </c>
      <c r="B1167" s="221">
        <v>425</v>
      </c>
      <c r="C1167" s="221" t="s">
        <v>538</v>
      </c>
      <c r="D1167" s="221">
        <v>0</v>
      </c>
    </row>
    <row r="1168" spans="1:4" hidden="1" x14ac:dyDescent="0.2">
      <c r="A1168" s="221" t="s">
        <v>763</v>
      </c>
      <c r="B1168" s="221">
        <v>425</v>
      </c>
      <c r="C1168" s="221" t="s">
        <v>538</v>
      </c>
      <c r="D1168" s="221">
        <v>0</v>
      </c>
    </row>
    <row r="1169" spans="1:4" hidden="1" x14ac:dyDescent="0.2">
      <c r="A1169" s="221" t="s">
        <v>762</v>
      </c>
      <c r="B1169" s="221">
        <v>424</v>
      </c>
      <c r="C1169" s="221" t="s">
        <v>538</v>
      </c>
      <c r="D1169" s="221">
        <v>0</v>
      </c>
    </row>
    <row r="1170" spans="1:4" hidden="1" x14ac:dyDescent="0.2">
      <c r="A1170" s="221" t="s">
        <v>761</v>
      </c>
      <c r="B1170" s="221">
        <v>424</v>
      </c>
      <c r="C1170" s="221" t="s">
        <v>538</v>
      </c>
      <c r="D1170" s="221">
        <v>0</v>
      </c>
    </row>
    <row r="1171" spans="1:4" hidden="1" x14ac:dyDescent="0.2">
      <c r="A1171" s="221" t="s">
        <v>661</v>
      </c>
      <c r="B1171" s="221">
        <v>424</v>
      </c>
      <c r="C1171" s="221" t="s">
        <v>660</v>
      </c>
      <c r="D1171" s="221">
        <v>0</v>
      </c>
    </row>
    <row r="1172" spans="1:4" hidden="1" x14ac:dyDescent="0.2">
      <c r="A1172" s="221" t="s">
        <v>760</v>
      </c>
      <c r="B1172" s="221">
        <v>424</v>
      </c>
      <c r="C1172" s="221" t="s">
        <v>538</v>
      </c>
      <c r="D1172" s="221">
        <v>0</v>
      </c>
    </row>
    <row r="1173" spans="1:4" hidden="1" x14ac:dyDescent="0.2">
      <c r="A1173" s="221" t="s">
        <v>759</v>
      </c>
      <c r="B1173" s="221">
        <v>424</v>
      </c>
      <c r="C1173" s="221" t="s">
        <v>538</v>
      </c>
      <c r="D1173" s="221">
        <v>0</v>
      </c>
    </row>
    <row r="1174" spans="1:4" hidden="1" x14ac:dyDescent="0.2">
      <c r="A1174" s="221" t="s">
        <v>758</v>
      </c>
      <c r="B1174" s="221">
        <v>422</v>
      </c>
      <c r="C1174" s="221" t="s">
        <v>757</v>
      </c>
      <c r="D1174" s="221">
        <v>0</v>
      </c>
    </row>
    <row r="1175" spans="1:4" hidden="1" x14ac:dyDescent="0.2">
      <c r="A1175" s="221" t="s">
        <v>602</v>
      </c>
      <c r="B1175" s="221">
        <v>422</v>
      </c>
      <c r="C1175" s="221" t="s">
        <v>538</v>
      </c>
      <c r="D1175" s="221">
        <v>0</v>
      </c>
    </row>
    <row r="1176" spans="1:4" hidden="1" x14ac:dyDescent="0.2">
      <c r="A1176" s="221" t="s">
        <v>756</v>
      </c>
      <c r="B1176" s="221">
        <v>420</v>
      </c>
      <c r="C1176" s="221" t="s">
        <v>538</v>
      </c>
      <c r="D1176" s="221">
        <v>0</v>
      </c>
    </row>
    <row r="1177" spans="1:4" hidden="1" x14ac:dyDescent="0.2">
      <c r="A1177" s="221" t="s">
        <v>755</v>
      </c>
      <c r="B1177" s="221">
        <v>420</v>
      </c>
      <c r="C1177" s="221" t="s">
        <v>754</v>
      </c>
      <c r="D1177" s="221">
        <v>0</v>
      </c>
    </row>
    <row r="1178" spans="1:4" hidden="1" x14ac:dyDescent="0.2">
      <c r="A1178" s="221" t="s">
        <v>753</v>
      </c>
      <c r="B1178" s="221">
        <v>419</v>
      </c>
      <c r="C1178" s="221" t="s">
        <v>752</v>
      </c>
      <c r="D1178" s="221">
        <v>0</v>
      </c>
    </row>
    <row r="1179" spans="1:4" hidden="1" x14ac:dyDescent="0.2">
      <c r="A1179" s="221" t="s">
        <v>751</v>
      </c>
      <c r="B1179" s="221">
        <v>418</v>
      </c>
      <c r="C1179" s="221" t="s">
        <v>750</v>
      </c>
      <c r="D1179" s="221">
        <v>0</v>
      </c>
    </row>
    <row r="1180" spans="1:4" hidden="1" x14ac:dyDescent="0.2">
      <c r="A1180" s="221" t="s">
        <v>749</v>
      </c>
      <c r="B1180" s="221">
        <v>418</v>
      </c>
      <c r="C1180" s="221" t="s">
        <v>538</v>
      </c>
      <c r="D1180" s="221">
        <v>0</v>
      </c>
    </row>
    <row r="1181" spans="1:4" hidden="1" x14ac:dyDescent="0.2">
      <c r="A1181" s="221" t="s">
        <v>748</v>
      </c>
      <c r="B1181" s="221">
        <v>417</v>
      </c>
      <c r="C1181" s="221" t="s">
        <v>538</v>
      </c>
      <c r="D1181" s="221">
        <v>0</v>
      </c>
    </row>
    <row r="1182" spans="1:4" hidden="1" x14ac:dyDescent="0.2">
      <c r="A1182" s="221" t="s">
        <v>747</v>
      </c>
      <c r="B1182" s="221">
        <v>416</v>
      </c>
      <c r="C1182" s="221" t="s">
        <v>538</v>
      </c>
      <c r="D1182" s="221">
        <v>0</v>
      </c>
    </row>
    <row r="1183" spans="1:4" hidden="1" x14ac:dyDescent="0.2">
      <c r="A1183" s="221" t="s">
        <v>746</v>
      </c>
      <c r="B1183" s="221">
        <v>415</v>
      </c>
      <c r="C1183" s="221" t="s">
        <v>538</v>
      </c>
      <c r="D1183" s="221">
        <v>0</v>
      </c>
    </row>
    <row r="1184" spans="1:4" hidden="1" x14ac:dyDescent="0.2">
      <c r="A1184" s="221" t="s">
        <v>745</v>
      </c>
      <c r="B1184" s="221">
        <v>415</v>
      </c>
      <c r="C1184" s="221" t="s">
        <v>538</v>
      </c>
      <c r="D1184" s="221">
        <v>0</v>
      </c>
    </row>
    <row r="1185" spans="1:4" hidden="1" x14ac:dyDescent="0.2">
      <c r="A1185" s="221" t="s">
        <v>744</v>
      </c>
      <c r="B1185" s="221">
        <v>415</v>
      </c>
      <c r="C1185" s="221" t="s">
        <v>538</v>
      </c>
      <c r="D1185" s="221">
        <v>0</v>
      </c>
    </row>
    <row r="1186" spans="1:4" hidden="1" x14ac:dyDescent="0.2">
      <c r="A1186" s="221" t="s">
        <v>743</v>
      </c>
      <c r="B1186" s="221">
        <v>415</v>
      </c>
      <c r="C1186" s="221" t="s">
        <v>742</v>
      </c>
      <c r="D1186" s="221">
        <v>0</v>
      </c>
    </row>
    <row r="1187" spans="1:4" hidden="1" x14ac:dyDescent="0.2">
      <c r="A1187" s="221" t="s">
        <v>741</v>
      </c>
      <c r="B1187" s="221">
        <v>415</v>
      </c>
      <c r="C1187" s="221" t="s">
        <v>538</v>
      </c>
      <c r="D1187" s="221">
        <v>0</v>
      </c>
    </row>
    <row r="1188" spans="1:4" hidden="1" x14ac:dyDescent="0.2">
      <c r="A1188" s="221" t="s">
        <v>740</v>
      </c>
      <c r="B1188" s="221">
        <v>414</v>
      </c>
      <c r="C1188" s="221" t="s">
        <v>538</v>
      </c>
      <c r="D1188" s="221">
        <v>0</v>
      </c>
    </row>
    <row r="1189" spans="1:4" hidden="1" x14ac:dyDescent="0.2">
      <c r="A1189" s="221" t="s">
        <v>739</v>
      </c>
      <c r="B1189" s="221">
        <v>413</v>
      </c>
      <c r="C1189" s="221" t="s">
        <v>538</v>
      </c>
      <c r="D1189" s="221">
        <v>0</v>
      </c>
    </row>
    <row r="1190" spans="1:4" hidden="1" x14ac:dyDescent="0.2">
      <c r="A1190" s="221" t="s">
        <v>738</v>
      </c>
      <c r="B1190" s="221">
        <v>413</v>
      </c>
      <c r="C1190" s="221" t="s">
        <v>538</v>
      </c>
      <c r="D1190" s="221">
        <v>0</v>
      </c>
    </row>
    <row r="1191" spans="1:4" hidden="1" x14ac:dyDescent="0.2">
      <c r="A1191" s="221" t="s">
        <v>737</v>
      </c>
      <c r="B1191" s="221">
        <v>412</v>
      </c>
      <c r="C1191" s="221" t="s">
        <v>538</v>
      </c>
      <c r="D1191" s="221">
        <v>0</v>
      </c>
    </row>
    <row r="1192" spans="1:4" hidden="1" x14ac:dyDescent="0.2">
      <c r="A1192" s="221" t="s">
        <v>736</v>
      </c>
      <c r="B1192" s="221">
        <v>412</v>
      </c>
      <c r="C1192" s="221" t="s">
        <v>538</v>
      </c>
      <c r="D1192" s="221">
        <v>0</v>
      </c>
    </row>
    <row r="1193" spans="1:4" hidden="1" x14ac:dyDescent="0.2">
      <c r="A1193" s="221" t="s">
        <v>735</v>
      </c>
      <c r="B1193" s="221">
        <v>412</v>
      </c>
      <c r="C1193" s="221" t="s">
        <v>538</v>
      </c>
      <c r="D1193" s="221">
        <v>0</v>
      </c>
    </row>
    <row r="1194" spans="1:4" hidden="1" x14ac:dyDescent="0.2">
      <c r="A1194" s="221" t="s">
        <v>734</v>
      </c>
      <c r="B1194" s="221">
        <v>410</v>
      </c>
      <c r="C1194" s="221" t="s">
        <v>733</v>
      </c>
      <c r="D1194" s="221">
        <v>0</v>
      </c>
    </row>
    <row r="1195" spans="1:4" hidden="1" x14ac:dyDescent="0.2">
      <c r="A1195" s="221" t="s">
        <v>343</v>
      </c>
      <c r="B1195" s="221">
        <v>408</v>
      </c>
      <c r="C1195" s="221" t="s">
        <v>538</v>
      </c>
      <c r="D1195" s="221">
        <v>0</v>
      </c>
    </row>
    <row r="1196" spans="1:4" hidden="1" x14ac:dyDescent="0.2">
      <c r="A1196" s="221" t="s">
        <v>732</v>
      </c>
      <c r="B1196" s="221">
        <v>407</v>
      </c>
      <c r="C1196" s="221" t="s">
        <v>538</v>
      </c>
      <c r="D1196" s="221">
        <v>0</v>
      </c>
    </row>
    <row r="1197" spans="1:4" hidden="1" x14ac:dyDescent="0.2">
      <c r="A1197" s="221" t="s">
        <v>731</v>
      </c>
      <c r="B1197" s="221">
        <v>404</v>
      </c>
      <c r="C1197" s="221" t="s">
        <v>538</v>
      </c>
      <c r="D1197" s="221">
        <v>0</v>
      </c>
    </row>
    <row r="1198" spans="1:4" hidden="1" x14ac:dyDescent="0.2">
      <c r="A1198" s="221" t="s">
        <v>730</v>
      </c>
      <c r="B1198" s="221">
        <v>404</v>
      </c>
      <c r="C1198" s="221" t="s">
        <v>538</v>
      </c>
      <c r="D1198" s="221">
        <v>0</v>
      </c>
    </row>
    <row r="1199" spans="1:4" hidden="1" x14ac:dyDescent="0.2">
      <c r="A1199" s="221" t="s">
        <v>729</v>
      </c>
      <c r="B1199" s="221">
        <v>404</v>
      </c>
      <c r="C1199" s="221" t="s">
        <v>538</v>
      </c>
      <c r="D1199" s="221">
        <v>0</v>
      </c>
    </row>
    <row r="1200" spans="1:4" hidden="1" x14ac:dyDescent="0.2">
      <c r="A1200" s="221" t="s">
        <v>728</v>
      </c>
      <c r="B1200" s="221">
        <v>404</v>
      </c>
      <c r="C1200" s="221" t="s">
        <v>538</v>
      </c>
      <c r="D1200" s="221">
        <v>0</v>
      </c>
    </row>
    <row r="1201" spans="1:4" hidden="1" x14ac:dyDescent="0.2">
      <c r="A1201" s="221" t="s">
        <v>727</v>
      </c>
      <c r="B1201" s="221">
        <v>402</v>
      </c>
      <c r="C1201" s="221" t="s">
        <v>538</v>
      </c>
      <c r="D1201" s="221">
        <v>0</v>
      </c>
    </row>
    <row r="1202" spans="1:4" hidden="1" x14ac:dyDescent="0.2">
      <c r="A1202" s="221" t="s">
        <v>528</v>
      </c>
      <c r="B1202" s="221">
        <v>401</v>
      </c>
      <c r="C1202" s="221" t="s">
        <v>538</v>
      </c>
      <c r="D1202" s="221">
        <v>0</v>
      </c>
    </row>
    <row r="1203" spans="1:4" hidden="1" x14ac:dyDescent="0.2">
      <c r="A1203" s="221" t="s">
        <v>726</v>
      </c>
      <c r="B1203" s="221">
        <v>401</v>
      </c>
      <c r="C1203" s="221" t="s">
        <v>538</v>
      </c>
      <c r="D1203" s="221">
        <v>0</v>
      </c>
    </row>
    <row r="1204" spans="1:4" hidden="1" x14ac:dyDescent="0.2">
      <c r="A1204" s="221" t="s">
        <v>725</v>
      </c>
      <c r="B1204" s="221">
        <v>399</v>
      </c>
      <c r="C1204" s="221" t="s">
        <v>538</v>
      </c>
      <c r="D1204" s="221">
        <v>0</v>
      </c>
    </row>
    <row r="1205" spans="1:4" hidden="1" x14ac:dyDescent="0.2">
      <c r="A1205" s="221" t="s">
        <v>724</v>
      </c>
      <c r="B1205" s="221">
        <v>399</v>
      </c>
      <c r="C1205" s="221" t="s">
        <v>538</v>
      </c>
      <c r="D1205" s="221">
        <v>0</v>
      </c>
    </row>
    <row r="1206" spans="1:4" hidden="1" x14ac:dyDescent="0.2">
      <c r="A1206" s="221" t="s">
        <v>723</v>
      </c>
      <c r="B1206" s="221">
        <v>399</v>
      </c>
      <c r="C1206" s="221" t="s">
        <v>538</v>
      </c>
      <c r="D1206" s="221">
        <v>0</v>
      </c>
    </row>
    <row r="1207" spans="1:4" hidden="1" x14ac:dyDescent="0.2">
      <c r="A1207" s="221" t="s">
        <v>722</v>
      </c>
      <c r="B1207" s="221">
        <v>397</v>
      </c>
      <c r="C1207" s="221" t="s">
        <v>538</v>
      </c>
      <c r="D1207" s="221">
        <v>0</v>
      </c>
    </row>
    <row r="1208" spans="1:4" hidden="1" x14ac:dyDescent="0.2">
      <c r="A1208" s="221" t="s">
        <v>721</v>
      </c>
      <c r="B1208" s="221">
        <v>396</v>
      </c>
      <c r="C1208" s="221" t="s">
        <v>538</v>
      </c>
      <c r="D1208" s="221">
        <v>0</v>
      </c>
    </row>
    <row r="1209" spans="1:4" hidden="1" x14ac:dyDescent="0.2">
      <c r="A1209" s="221" t="s">
        <v>720</v>
      </c>
      <c r="B1209" s="221">
        <v>396</v>
      </c>
      <c r="C1209" s="221" t="s">
        <v>538</v>
      </c>
      <c r="D1209" s="221">
        <v>0</v>
      </c>
    </row>
    <row r="1210" spans="1:4" hidden="1" x14ac:dyDescent="0.2">
      <c r="A1210" s="221" t="s">
        <v>719</v>
      </c>
      <c r="B1210" s="221">
        <v>395</v>
      </c>
      <c r="C1210" s="221" t="s">
        <v>718</v>
      </c>
      <c r="D1210" s="221">
        <v>0</v>
      </c>
    </row>
    <row r="1211" spans="1:4" hidden="1" x14ac:dyDescent="0.2">
      <c r="A1211" s="221" t="s">
        <v>717</v>
      </c>
      <c r="B1211" s="221">
        <v>395</v>
      </c>
      <c r="C1211" s="221" t="s">
        <v>538</v>
      </c>
      <c r="D1211" s="221">
        <v>0</v>
      </c>
    </row>
    <row r="1212" spans="1:4" hidden="1" x14ac:dyDescent="0.2">
      <c r="A1212" s="221" t="s">
        <v>716</v>
      </c>
      <c r="B1212" s="221">
        <v>395</v>
      </c>
      <c r="C1212" s="221" t="s">
        <v>538</v>
      </c>
      <c r="D1212" s="221">
        <v>0</v>
      </c>
    </row>
    <row r="1213" spans="1:4" hidden="1" x14ac:dyDescent="0.2">
      <c r="A1213" s="221" t="s">
        <v>715</v>
      </c>
      <c r="B1213" s="221">
        <v>394</v>
      </c>
      <c r="C1213" s="221" t="s">
        <v>538</v>
      </c>
      <c r="D1213" s="221">
        <v>0</v>
      </c>
    </row>
    <row r="1214" spans="1:4" hidden="1" x14ac:dyDescent="0.2">
      <c r="A1214" s="221" t="s">
        <v>714</v>
      </c>
      <c r="B1214" s="221">
        <v>394</v>
      </c>
      <c r="C1214" s="221" t="s">
        <v>538</v>
      </c>
      <c r="D1214" s="221">
        <v>0</v>
      </c>
    </row>
    <row r="1215" spans="1:4" hidden="1" x14ac:dyDescent="0.2">
      <c r="A1215" s="221" t="s">
        <v>713</v>
      </c>
      <c r="B1215" s="221">
        <v>394</v>
      </c>
      <c r="C1215" s="221" t="s">
        <v>538</v>
      </c>
      <c r="D1215" s="221">
        <v>0</v>
      </c>
    </row>
    <row r="1216" spans="1:4" hidden="1" x14ac:dyDescent="0.2">
      <c r="A1216" s="221" t="s">
        <v>712</v>
      </c>
      <c r="B1216" s="221">
        <v>394</v>
      </c>
      <c r="C1216" s="221" t="s">
        <v>538</v>
      </c>
      <c r="D1216" s="221">
        <v>0</v>
      </c>
    </row>
    <row r="1217" spans="1:4" hidden="1" x14ac:dyDescent="0.2">
      <c r="A1217" s="221" t="s">
        <v>711</v>
      </c>
      <c r="B1217" s="221">
        <v>392</v>
      </c>
      <c r="C1217" s="221" t="s">
        <v>538</v>
      </c>
      <c r="D1217" s="221">
        <v>0</v>
      </c>
    </row>
    <row r="1218" spans="1:4" hidden="1" x14ac:dyDescent="0.2">
      <c r="A1218" s="221" t="s">
        <v>710</v>
      </c>
      <c r="B1218" s="221">
        <v>391</v>
      </c>
      <c r="C1218" s="221" t="s">
        <v>538</v>
      </c>
      <c r="D1218" s="221">
        <v>0</v>
      </c>
    </row>
    <row r="1219" spans="1:4" hidden="1" x14ac:dyDescent="0.2">
      <c r="A1219" s="221" t="s">
        <v>709</v>
      </c>
      <c r="B1219" s="221">
        <v>391</v>
      </c>
      <c r="C1219" s="221" t="s">
        <v>538</v>
      </c>
      <c r="D1219" s="221">
        <v>0</v>
      </c>
    </row>
    <row r="1220" spans="1:4" hidden="1" x14ac:dyDescent="0.2">
      <c r="A1220" s="221" t="s">
        <v>708</v>
      </c>
      <c r="B1220" s="221">
        <v>390</v>
      </c>
      <c r="C1220" s="221" t="s">
        <v>538</v>
      </c>
      <c r="D1220" s="221">
        <v>0</v>
      </c>
    </row>
    <row r="1221" spans="1:4" hidden="1" x14ac:dyDescent="0.2">
      <c r="A1221" s="221" t="s">
        <v>707</v>
      </c>
      <c r="B1221" s="221">
        <v>389</v>
      </c>
      <c r="C1221" s="221" t="s">
        <v>706</v>
      </c>
      <c r="D1221" s="221">
        <v>0</v>
      </c>
    </row>
    <row r="1222" spans="1:4" hidden="1" x14ac:dyDescent="0.2">
      <c r="A1222" s="221" t="s">
        <v>705</v>
      </c>
      <c r="B1222" s="221">
        <v>386</v>
      </c>
      <c r="C1222" s="221" t="s">
        <v>538</v>
      </c>
      <c r="D1222" s="221">
        <v>0</v>
      </c>
    </row>
    <row r="1223" spans="1:4" hidden="1" x14ac:dyDescent="0.2">
      <c r="A1223" s="221" t="s">
        <v>704</v>
      </c>
      <c r="B1223" s="221">
        <v>385</v>
      </c>
      <c r="C1223" s="221" t="s">
        <v>538</v>
      </c>
      <c r="D1223" s="221">
        <v>0</v>
      </c>
    </row>
    <row r="1224" spans="1:4" hidden="1" x14ac:dyDescent="0.2">
      <c r="A1224" s="221" t="s">
        <v>703</v>
      </c>
      <c r="B1224" s="221">
        <v>385</v>
      </c>
      <c r="C1224" s="221" t="s">
        <v>538</v>
      </c>
      <c r="D1224" s="221">
        <v>0</v>
      </c>
    </row>
    <row r="1225" spans="1:4" hidden="1" x14ac:dyDescent="0.2">
      <c r="A1225" s="221" t="s">
        <v>702</v>
      </c>
      <c r="B1225" s="221">
        <v>385</v>
      </c>
      <c r="C1225" s="221" t="s">
        <v>701</v>
      </c>
      <c r="D1225" s="221">
        <v>0</v>
      </c>
    </row>
    <row r="1226" spans="1:4" hidden="1" x14ac:dyDescent="0.2">
      <c r="A1226" s="221" t="s">
        <v>700</v>
      </c>
      <c r="B1226" s="221">
        <v>385</v>
      </c>
      <c r="C1226" s="221" t="s">
        <v>538</v>
      </c>
      <c r="D1226" s="221">
        <v>0</v>
      </c>
    </row>
    <row r="1227" spans="1:4" hidden="1" x14ac:dyDescent="0.2">
      <c r="A1227" s="221" t="s">
        <v>699</v>
      </c>
      <c r="B1227" s="221">
        <v>382</v>
      </c>
      <c r="C1227" s="221" t="s">
        <v>698</v>
      </c>
      <c r="D1227" s="221">
        <v>0</v>
      </c>
    </row>
    <row r="1228" spans="1:4" hidden="1" x14ac:dyDescent="0.2">
      <c r="A1228" s="221" t="s">
        <v>697</v>
      </c>
      <c r="B1228" s="221">
        <v>382</v>
      </c>
      <c r="C1228" s="221" t="s">
        <v>538</v>
      </c>
      <c r="D1228" s="221">
        <v>0</v>
      </c>
    </row>
    <row r="1229" spans="1:4" hidden="1" x14ac:dyDescent="0.2">
      <c r="A1229" s="221" t="s">
        <v>696</v>
      </c>
      <c r="B1229" s="221">
        <v>381</v>
      </c>
      <c r="C1229" s="221" t="s">
        <v>538</v>
      </c>
      <c r="D1229" s="221">
        <v>0</v>
      </c>
    </row>
    <row r="1230" spans="1:4" hidden="1" x14ac:dyDescent="0.2">
      <c r="A1230" s="221" t="s">
        <v>695</v>
      </c>
      <c r="B1230" s="221">
        <v>380</v>
      </c>
      <c r="C1230" s="221" t="s">
        <v>538</v>
      </c>
      <c r="D1230" s="221">
        <v>0</v>
      </c>
    </row>
    <row r="1231" spans="1:4" hidden="1" x14ac:dyDescent="0.2">
      <c r="A1231" s="221" t="s">
        <v>694</v>
      </c>
      <c r="B1231" s="221">
        <v>379</v>
      </c>
      <c r="C1231" s="221" t="s">
        <v>538</v>
      </c>
      <c r="D1231" s="221">
        <v>0</v>
      </c>
    </row>
    <row r="1232" spans="1:4" hidden="1" x14ac:dyDescent="0.2">
      <c r="A1232" s="221" t="s">
        <v>693</v>
      </c>
      <c r="B1232" s="221">
        <v>378</v>
      </c>
      <c r="C1232" s="221" t="s">
        <v>538</v>
      </c>
      <c r="D1232" s="221">
        <v>0</v>
      </c>
    </row>
    <row r="1233" spans="1:4" hidden="1" x14ac:dyDescent="0.2">
      <c r="A1233" s="221" t="s">
        <v>692</v>
      </c>
      <c r="B1233" s="221">
        <v>377</v>
      </c>
      <c r="C1233" s="221" t="s">
        <v>538</v>
      </c>
      <c r="D1233" s="221">
        <v>0</v>
      </c>
    </row>
    <row r="1234" spans="1:4" hidden="1" x14ac:dyDescent="0.2">
      <c r="A1234" s="221" t="s">
        <v>691</v>
      </c>
      <c r="B1234" s="221">
        <v>377</v>
      </c>
      <c r="C1234" s="221" t="s">
        <v>538</v>
      </c>
      <c r="D1234" s="221">
        <v>0</v>
      </c>
    </row>
    <row r="1235" spans="1:4" hidden="1" x14ac:dyDescent="0.2">
      <c r="A1235" s="221" t="s">
        <v>690</v>
      </c>
      <c r="B1235" s="221">
        <v>374</v>
      </c>
      <c r="C1235" s="221" t="s">
        <v>538</v>
      </c>
      <c r="D1235" s="221">
        <v>0</v>
      </c>
    </row>
    <row r="1236" spans="1:4" hidden="1" x14ac:dyDescent="0.2">
      <c r="A1236" s="221" t="s">
        <v>430</v>
      </c>
      <c r="B1236" s="221">
        <v>371</v>
      </c>
      <c r="C1236" s="221" t="s">
        <v>538</v>
      </c>
      <c r="D1236" s="221">
        <v>0</v>
      </c>
    </row>
    <row r="1237" spans="1:4" hidden="1" x14ac:dyDescent="0.2">
      <c r="A1237" s="221" t="s">
        <v>689</v>
      </c>
      <c r="B1237" s="221">
        <v>370</v>
      </c>
      <c r="C1237" s="221" t="s">
        <v>688</v>
      </c>
      <c r="D1237" s="221">
        <v>0</v>
      </c>
    </row>
    <row r="1238" spans="1:4" hidden="1" x14ac:dyDescent="0.2">
      <c r="A1238" s="221" t="s">
        <v>687</v>
      </c>
      <c r="B1238" s="221">
        <v>370</v>
      </c>
      <c r="C1238" s="221" t="s">
        <v>538</v>
      </c>
      <c r="D1238" s="221">
        <v>0</v>
      </c>
    </row>
    <row r="1239" spans="1:4" hidden="1" x14ac:dyDescent="0.2">
      <c r="A1239" s="221" t="s">
        <v>686</v>
      </c>
      <c r="B1239" s="221">
        <v>369</v>
      </c>
      <c r="C1239" s="221" t="s">
        <v>538</v>
      </c>
      <c r="D1239" s="221">
        <v>0</v>
      </c>
    </row>
    <row r="1240" spans="1:4" hidden="1" x14ac:dyDescent="0.2">
      <c r="A1240" s="221" t="s">
        <v>685</v>
      </c>
      <c r="B1240" s="221">
        <v>369</v>
      </c>
      <c r="C1240" s="221" t="s">
        <v>538</v>
      </c>
      <c r="D1240" s="221">
        <v>0</v>
      </c>
    </row>
    <row r="1241" spans="1:4" hidden="1" x14ac:dyDescent="0.2">
      <c r="A1241" s="221" t="s">
        <v>684</v>
      </c>
      <c r="B1241" s="221">
        <v>369</v>
      </c>
      <c r="C1241" s="221" t="s">
        <v>538</v>
      </c>
      <c r="D1241" s="221">
        <v>0</v>
      </c>
    </row>
    <row r="1242" spans="1:4" hidden="1" x14ac:dyDescent="0.2">
      <c r="A1242" s="221" t="s">
        <v>683</v>
      </c>
      <c r="B1242" s="221">
        <v>368</v>
      </c>
      <c r="C1242" s="221" t="s">
        <v>538</v>
      </c>
      <c r="D1242" s="221">
        <v>0</v>
      </c>
    </row>
    <row r="1243" spans="1:4" hidden="1" x14ac:dyDescent="0.2">
      <c r="A1243" s="221" t="s">
        <v>682</v>
      </c>
      <c r="B1243" s="221">
        <v>368</v>
      </c>
      <c r="C1243" s="221" t="s">
        <v>681</v>
      </c>
      <c r="D1243" s="221">
        <v>0</v>
      </c>
    </row>
    <row r="1244" spans="1:4" hidden="1" x14ac:dyDescent="0.2">
      <c r="A1244" s="221" t="s">
        <v>680</v>
      </c>
      <c r="B1244" s="221">
        <v>367</v>
      </c>
      <c r="C1244" s="221" t="s">
        <v>538</v>
      </c>
      <c r="D1244" s="221">
        <v>0</v>
      </c>
    </row>
    <row r="1245" spans="1:4" hidden="1" x14ac:dyDescent="0.2">
      <c r="A1245" s="221" t="s">
        <v>520</v>
      </c>
      <c r="B1245" s="221">
        <v>367</v>
      </c>
      <c r="C1245" s="221" t="s">
        <v>679</v>
      </c>
      <c r="D1245" s="221">
        <v>0</v>
      </c>
    </row>
    <row r="1246" spans="1:4" hidden="1" x14ac:dyDescent="0.2">
      <c r="A1246" s="221" t="s">
        <v>678</v>
      </c>
      <c r="B1246" s="221">
        <v>366</v>
      </c>
      <c r="C1246" s="221" t="s">
        <v>677</v>
      </c>
      <c r="D1246" s="221">
        <v>0</v>
      </c>
    </row>
    <row r="1247" spans="1:4" hidden="1" x14ac:dyDescent="0.2">
      <c r="A1247" s="221" t="s">
        <v>676</v>
      </c>
      <c r="B1247" s="221">
        <v>364</v>
      </c>
      <c r="C1247" s="221" t="s">
        <v>538</v>
      </c>
      <c r="D1247" s="221">
        <v>0</v>
      </c>
    </row>
    <row r="1248" spans="1:4" hidden="1" x14ac:dyDescent="0.2">
      <c r="A1248" s="221" t="s">
        <v>675</v>
      </c>
      <c r="B1248" s="221">
        <v>364</v>
      </c>
      <c r="C1248" s="221" t="s">
        <v>674</v>
      </c>
      <c r="D1248" s="221">
        <v>0</v>
      </c>
    </row>
    <row r="1249" spans="1:4" hidden="1" x14ac:dyDescent="0.2">
      <c r="A1249" s="221" t="s">
        <v>673</v>
      </c>
      <c r="B1249" s="221">
        <v>364</v>
      </c>
      <c r="C1249" s="221" t="s">
        <v>538</v>
      </c>
      <c r="D1249" s="221">
        <v>0</v>
      </c>
    </row>
    <row r="1250" spans="1:4" hidden="1" x14ac:dyDescent="0.2">
      <c r="A1250" s="221" t="s">
        <v>648</v>
      </c>
      <c r="B1250" s="221">
        <v>363</v>
      </c>
      <c r="C1250" s="221" t="s">
        <v>538</v>
      </c>
      <c r="D1250" s="221">
        <v>0</v>
      </c>
    </row>
    <row r="1251" spans="1:4" hidden="1" x14ac:dyDescent="0.2">
      <c r="A1251" s="221" t="s">
        <v>672</v>
      </c>
      <c r="B1251" s="221">
        <v>363</v>
      </c>
      <c r="C1251" s="221" t="s">
        <v>538</v>
      </c>
      <c r="D1251" s="221">
        <v>0</v>
      </c>
    </row>
    <row r="1252" spans="1:4" hidden="1" x14ac:dyDescent="0.2">
      <c r="A1252" s="221" t="s">
        <v>671</v>
      </c>
      <c r="B1252" s="221">
        <v>362</v>
      </c>
      <c r="C1252" s="221" t="s">
        <v>670</v>
      </c>
      <c r="D1252" s="221">
        <v>0</v>
      </c>
    </row>
    <row r="1253" spans="1:4" hidden="1" x14ac:dyDescent="0.2">
      <c r="A1253" s="221" t="s">
        <v>669</v>
      </c>
      <c r="B1253" s="221">
        <v>362</v>
      </c>
      <c r="C1253" s="221" t="s">
        <v>538</v>
      </c>
      <c r="D1253" s="221">
        <v>0</v>
      </c>
    </row>
    <row r="1254" spans="1:4" hidden="1" x14ac:dyDescent="0.2">
      <c r="A1254" s="221" t="s">
        <v>668</v>
      </c>
      <c r="B1254" s="221">
        <v>361</v>
      </c>
      <c r="C1254" s="221" t="s">
        <v>538</v>
      </c>
      <c r="D1254" s="221">
        <v>0</v>
      </c>
    </row>
    <row r="1255" spans="1:4" hidden="1" x14ac:dyDescent="0.2">
      <c r="A1255" s="221" t="s">
        <v>667</v>
      </c>
      <c r="B1255" s="221">
        <v>360</v>
      </c>
      <c r="C1255" s="221" t="s">
        <v>666</v>
      </c>
      <c r="D1255" s="221">
        <v>0</v>
      </c>
    </row>
    <row r="1256" spans="1:4" hidden="1" x14ac:dyDescent="0.2">
      <c r="A1256" s="221" t="s">
        <v>665</v>
      </c>
      <c r="B1256" s="221">
        <v>360</v>
      </c>
      <c r="C1256" s="221" t="s">
        <v>538</v>
      </c>
      <c r="D1256" s="221">
        <v>0</v>
      </c>
    </row>
    <row r="1257" spans="1:4" hidden="1" x14ac:dyDescent="0.2">
      <c r="A1257" s="221" t="s">
        <v>664</v>
      </c>
      <c r="B1257" s="221">
        <v>359</v>
      </c>
      <c r="C1257" s="221" t="s">
        <v>538</v>
      </c>
      <c r="D1257" s="221">
        <v>0</v>
      </c>
    </row>
    <row r="1258" spans="1:4" hidden="1" x14ac:dyDescent="0.2">
      <c r="A1258" s="221" t="s">
        <v>663</v>
      </c>
      <c r="B1258" s="221">
        <v>359</v>
      </c>
      <c r="C1258" s="221" t="s">
        <v>538</v>
      </c>
      <c r="D1258" s="221">
        <v>0</v>
      </c>
    </row>
    <row r="1259" spans="1:4" hidden="1" x14ac:dyDescent="0.2">
      <c r="A1259" s="221" t="s">
        <v>662</v>
      </c>
      <c r="B1259" s="221">
        <v>358</v>
      </c>
      <c r="C1259" s="221" t="s">
        <v>538</v>
      </c>
      <c r="D1259" s="221">
        <v>0</v>
      </c>
    </row>
    <row r="1260" spans="1:4" hidden="1" x14ac:dyDescent="0.2">
      <c r="A1260" s="221" t="s">
        <v>661</v>
      </c>
      <c r="B1260" s="221">
        <v>357</v>
      </c>
      <c r="C1260" s="221" t="s">
        <v>660</v>
      </c>
      <c r="D1260" s="221">
        <v>0</v>
      </c>
    </row>
    <row r="1261" spans="1:4" hidden="1" x14ac:dyDescent="0.2">
      <c r="A1261" s="221" t="s">
        <v>659</v>
      </c>
      <c r="B1261" s="221">
        <v>357</v>
      </c>
      <c r="C1261" s="221" t="s">
        <v>538</v>
      </c>
      <c r="D1261" s="221">
        <v>0</v>
      </c>
    </row>
    <row r="1262" spans="1:4" hidden="1" x14ac:dyDescent="0.2">
      <c r="A1262" s="221" t="s">
        <v>658</v>
      </c>
      <c r="B1262" s="221">
        <v>356</v>
      </c>
      <c r="C1262" s="221" t="s">
        <v>657</v>
      </c>
      <c r="D1262" s="221">
        <v>0</v>
      </c>
    </row>
    <row r="1263" spans="1:4" hidden="1" x14ac:dyDescent="0.2">
      <c r="A1263" s="221" t="s">
        <v>656</v>
      </c>
      <c r="B1263" s="221">
        <v>356</v>
      </c>
      <c r="C1263" s="221" t="s">
        <v>538</v>
      </c>
      <c r="D1263" s="221">
        <v>0</v>
      </c>
    </row>
    <row r="1264" spans="1:4" hidden="1" x14ac:dyDescent="0.2">
      <c r="A1264" s="221" t="s">
        <v>655</v>
      </c>
      <c r="B1264" s="221">
        <v>355</v>
      </c>
      <c r="C1264" s="221" t="s">
        <v>538</v>
      </c>
      <c r="D1264" s="221">
        <v>0</v>
      </c>
    </row>
    <row r="1265" spans="1:4" hidden="1" x14ac:dyDescent="0.2">
      <c r="A1265" s="221" t="s">
        <v>654</v>
      </c>
      <c r="B1265" s="221">
        <v>353</v>
      </c>
      <c r="C1265" s="221" t="s">
        <v>538</v>
      </c>
      <c r="D1265" s="221">
        <v>0</v>
      </c>
    </row>
    <row r="1266" spans="1:4" hidden="1" x14ac:dyDescent="0.2">
      <c r="A1266" s="221" t="s">
        <v>653</v>
      </c>
      <c r="B1266" s="221">
        <v>353</v>
      </c>
      <c r="C1266" s="221" t="s">
        <v>538</v>
      </c>
      <c r="D1266" s="221">
        <v>0</v>
      </c>
    </row>
    <row r="1267" spans="1:4" hidden="1" x14ac:dyDescent="0.2">
      <c r="A1267" s="221" t="s">
        <v>652</v>
      </c>
      <c r="B1267" s="221">
        <v>353</v>
      </c>
      <c r="C1267" s="221" t="s">
        <v>651</v>
      </c>
      <c r="D1267" s="221">
        <v>0</v>
      </c>
    </row>
    <row r="1268" spans="1:4" hidden="1" x14ac:dyDescent="0.2">
      <c r="A1268" s="221" t="s">
        <v>650</v>
      </c>
      <c r="B1268" s="221">
        <v>351</v>
      </c>
      <c r="C1268" s="221" t="s">
        <v>649</v>
      </c>
      <c r="D1268" s="221">
        <v>0</v>
      </c>
    </row>
    <row r="1269" spans="1:4" hidden="1" x14ac:dyDescent="0.2">
      <c r="A1269" s="221" t="s">
        <v>648</v>
      </c>
      <c r="B1269" s="221">
        <v>350</v>
      </c>
      <c r="C1269" s="221" t="s">
        <v>538</v>
      </c>
      <c r="D1269" s="221">
        <v>0</v>
      </c>
    </row>
    <row r="1270" spans="1:4" hidden="1" x14ac:dyDescent="0.2">
      <c r="A1270" s="221" t="s">
        <v>647</v>
      </c>
      <c r="B1270" s="221">
        <v>350</v>
      </c>
      <c r="C1270" s="221" t="s">
        <v>538</v>
      </c>
      <c r="D1270" s="221">
        <v>0</v>
      </c>
    </row>
    <row r="1271" spans="1:4" hidden="1" x14ac:dyDescent="0.2">
      <c r="A1271" s="221" t="s">
        <v>646</v>
      </c>
      <c r="B1271" s="221">
        <v>349</v>
      </c>
      <c r="C1271" s="221" t="s">
        <v>538</v>
      </c>
      <c r="D1271" s="221">
        <v>0</v>
      </c>
    </row>
    <row r="1272" spans="1:4" hidden="1" x14ac:dyDescent="0.2">
      <c r="A1272" s="221" t="s">
        <v>645</v>
      </c>
      <c r="B1272" s="221">
        <v>349</v>
      </c>
      <c r="C1272" s="221" t="s">
        <v>538</v>
      </c>
      <c r="D1272" s="221">
        <v>0</v>
      </c>
    </row>
    <row r="1273" spans="1:4" hidden="1" x14ac:dyDescent="0.2">
      <c r="A1273" s="221" t="s">
        <v>644</v>
      </c>
      <c r="B1273" s="221">
        <v>349</v>
      </c>
      <c r="C1273" s="221" t="s">
        <v>643</v>
      </c>
      <c r="D1273" s="221">
        <v>0</v>
      </c>
    </row>
    <row r="1274" spans="1:4" hidden="1" x14ac:dyDescent="0.2">
      <c r="A1274" s="221" t="s">
        <v>642</v>
      </c>
      <c r="B1274" s="221">
        <v>348</v>
      </c>
      <c r="C1274" s="221" t="s">
        <v>538</v>
      </c>
      <c r="D1274" s="221">
        <v>0</v>
      </c>
    </row>
    <row r="1275" spans="1:4" hidden="1" x14ac:dyDescent="0.2">
      <c r="A1275" s="221" t="s">
        <v>641</v>
      </c>
      <c r="B1275" s="221">
        <v>347</v>
      </c>
      <c r="C1275" s="221" t="s">
        <v>538</v>
      </c>
      <c r="D1275" s="221">
        <v>0</v>
      </c>
    </row>
    <row r="1276" spans="1:4" hidden="1" x14ac:dyDescent="0.2">
      <c r="A1276" s="221" t="s">
        <v>640</v>
      </c>
      <c r="B1276" s="221">
        <v>347</v>
      </c>
      <c r="C1276" s="221" t="s">
        <v>538</v>
      </c>
      <c r="D1276" s="221">
        <v>0</v>
      </c>
    </row>
    <row r="1277" spans="1:4" hidden="1" x14ac:dyDescent="0.2">
      <c r="A1277" s="221" t="s">
        <v>639</v>
      </c>
      <c r="B1277" s="221">
        <v>346</v>
      </c>
      <c r="C1277" s="221" t="s">
        <v>538</v>
      </c>
      <c r="D1277" s="221">
        <v>0</v>
      </c>
    </row>
    <row r="1278" spans="1:4" hidden="1" x14ac:dyDescent="0.2">
      <c r="A1278" s="221" t="s">
        <v>638</v>
      </c>
      <c r="B1278" s="221">
        <v>346</v>
      </c>
      <c r="C1278" s="221" t="s">
        <v>637</v>
      </c>
      <c r="D1278" s="221">
        <v>0</v>
      </c>
    </row>
    <row r="1279" spans="1:4" hidden="1" x14ac:dyDescent="0.2">
      <c r="A1279" s="221" t="s">
        <v>636</v>
      </c>
      <c r="B1279" s="221">
        <v>346</v>
      </c>
      <c r="C1279" s="221" t="s">
        <v>538</v>
      </c>
      <c r="D1279" s="221">
        <v>0</v>
      </c>
    </row>
    <row r="1280" spans="1:4" hidden="1" x14ac:dyDescent="0.2">
      <c r="A1280" s="221" t="s">
        <v>635</v>
      </c>
      <c r="B1280" s="221">
        <v>346</v>
      </c>
      <c r="C1280" s="221" t="s">
        <v>538</v>
      </c>
      <c r="D1280" s="221">
        <v>0</v>
      </c>
    </row>
    <row r="1281" spans="1:4" hidden="1" x14ac:dyDescent="0.2">
      <c r="A1281" s="221" t="s">
        <v>634</v>
      </c>
      <c r="B1281" s="221">
        <v>346</v>
      </c>
      <c r="C1281" s="221" t="s">
        <v>538</v>
      </c>
      <c r="D1281" s="221">
        <v>0</v>
      </c>
    </row>
    <row r="1282" spans="1:4" hidden="1" x14ac:dyDescent="0.2">
      <c r="A1282" s="221" t="s">
        <v>384</v>
      </c>
      <c r="B1282" s="221">
        <v>344</v>
      </c>
      <c r="C1282" s="221" t="s">
        <v>633</v>
      </c>
      <c r="D1282" s="221">
        <v>0</v>
      </c>
    </row>
    <row r="1283" spans="1:4" hidden="1" x14ac:dyDescent="0.2">
      <c r="A1283" s="221" t="s">
        <v>632</v>
      </c>
      <c r="B1283" s="221">
        <v>342</v>
      </c>
      <c r="C1283" s="221" t="s">
        <v>631</v>
      </c>
      <c r="D1283" s="221">
        <v>0</v>
      </c>
    </row>
    <row r="1284" spans="1:4" hidden="1" x14ac:dyDescent="0.2">
      <c r="A1284" s="221" t="s">
        <v>630</v>
      </c>
      <c r="B1284" s="221">
        <v>342</v>
      </c>
      <c r="C1284" s="221" t="s">
        <v>538</v>
      </c>
      <c r="D1284" s="221">
        <v>0</v>
      </c>
    </row>
    <row r="1285" spans="1:4" hidden="1" x14ac:dyDescent="0.2">
      <c r="A1285" s="221" t="s">
        <v>388</v>
      </c>
      <c r="B1285" s="221">
        <v>342</v>
      </c>
      <c r="C1285" s="221" t="s">
        <v>538</v>
      </c>
      <c r="D1285" s="221">
        <v>0</v>
      </c>
    </row>
    <row r="1286" spans="1:4" hidden="1" x14ac:dyDescent="0.2">
      <c r="A1286" s="221" t="s">
        <v>629</v>
      </c>
      <c r="B1286" s="221">
        <v>342</v>
      </c>
      <c r="C1286" s="221" t="s">
        <v>538</v>
      </c>
      <c r="D1286" s="221">
        <v>0</v>
      </c>
    </row>
    <row r="1287" spans="1:4" hidden="1" x14ac:dyDescent="0.2">
      <c r="A1287" s="221" t="s">
        <v>628</v>
      </c>
      <c r="B1287" s="221">
        <v>341</v>
      </c>
      <c r="C1287" s="221" t="s">
        <v>627</v>
      </c>
      <c r="D1287" s="221">
        <v>0</v>
      </c>
    </row>
    <row r="1288" spans="1:4" hidden="1" x14ac:dyDescent="0.2">
      <c r="A1288" s="221" t="s">
        <v>626</v>
      </c>
      <c r="B1288" s="221">
        <v>341</v>
      </c>
      <c r="C1288" s="221" t="s">
        <v>538</v>
      </c>
      <c r="D1288" s="221">
        <v>0</v>
      </c>
    </row>
    <row r="1289" spans="1:4" hidden="1" x14ac:dyDescent="0.2">
      <c r="A1289" s="221" t="s">
        <v>625</v>
      </c>
      <c r="B1289" s="221">
        <v>341</v>
      </c>
      <c r="C1289" s="221" t="s">
        <v>624</v>
      </c>
      <c r="D1289" s="221">
        <v>0</v>
      </c>
    </row>
    <row r="1290" spans="1:4" hidden="1" x14ac:dyDescent="0.2">
      <c r="A1290" s="221" t="s">
        <v>623</v>
      </c>
      <c r="B1290" s="221">
        <v>341</v>
      </c>
      <c r="C1290" s="221" t="s">
        <v>538</v>
      </c>
      <c r="D1290" s="221">
        <v>0</v>
      </c>
    </row>
    <row r="1291" spans="1:4" hidden="1" x14ac:dyDescent="0.2">
      <c r="A1291" s="221" t="s">
        <v>622</v>
      </c>
      <c r="B1291" s="221">
        <v>340</v>
      </c>
      <c r="C1291" s="221" t="s">
        <v>538</v>
      </c>
      <c r="D1291" s="221">
        <v>0</v>
      </c>
    </row>
    <row r="1292" spans="1:4" hidden="1" x14ac:dyDescent="0.2">
      <c r="A1292" s="221" t="s">
        <v>621</v>
      </c>
      <c r="B1292" s="221">
        <v>340</v>
      </c>
      <c r="C1292" s="221" t="s">
        <v>620</v>
      </c>
      <c r="D1292" s="221">
        <v>0</v>
      </c>
    </row>
    <row r="1293" spans="1:4" hidden="1" x14ac:dyDescent="0.2">
      <c r="A1293" s="221" t="s">
        <v>619</v>
      </c>
      <c r="B1293" s="221">
        <v>338</v>
      </c>
      <c r="C1293" s="221" t="s">
        <v>538</v>
      </c>
      <c r="D1293" s="221">
        <v>0</v>
      </c>
    </row>
    <row r="1294" spans="1:4" hidden="1" x14ac:dyDescent="0.2">
      <c r="A1294" s="221" t="s">
        <v>618</v>
      </c>
      <c r="B1294" s="221">
        <v>336</v>
      </c>
      <c r="C1294" s="221" t="s">
        <v>538</v>
      </c>
      <c r="D1294" s="221">
        <v>0</v>
      </c>
    </row>
    <row r="1295" spans="1:4" hidden="1" x14ac:dyDescent="0.2">
      <c r="A1295" s="221" t="s">
        <v>617</v>
      </c>
      <c r="B1295" s="221">
        <v>336</v>
      </c>
      <c r="C1295" s="221" t="s">
        <v>538</v>
      </c>
      <c r="D1295" s="221">
        <v>0</v>
      </c>
    </row>
    <row r="1296" spans="1:4" hidden="1" x14ac:dyDescent="0.2">
      <c r="A1296" s="221" t="s">
        <v>616</v>
      </c>
      <c r="B1296" s="221">
        <v>335</v>
      </c>
      <c r="C1296" s="221" t="s">
        <v>538</v>
      </c>
      <c r="D1296" s="221">
        <v>0</v>
      </c>
    </row>
    <row r="1297" spans="1:4" hidden="1" x14ac:dyDescent="0.2">
      <c r="A1297" s="221" t="s">
        <v>615</v>
      </c>
      <c r="B1297" s="221">
        <v>335</v>
      </c>
      <c r="C1297" s="221" t="s">
        <v>538</v>
      </c>
      <c r="D1297" s="221">
        <v>0</v>
      </c>
    </row>
    <row r="1298" spans="1:4" hidden="1" x14ac:dyDescent="0.2">
      <c r="A1298" s="221" t="s">
        <v>507</v>
      </c>
      <c r="B1298" s="221">
        <v>335</v>
      </c>
      <c r="C1298" s="221" t="s">
        <v>614</v>
      </c>
      <c r="D1298" s="221">
        <v>0</v>
      </c>
    </row>
    <row r="1299" spans="1:4" hidden="1" x14ac:dyDescent="0.2">
      <c r="A1299" s="221" t="s">
        <v>613</v>
      </c>
      <c r="B1299" s="221">
        <v>333</v>
      </c>
      <c r="C1299" s="221" t="s">
        <v>538</v>
      </c>
      <c r="D1299" s="221">
        <v>0</v>
      </c>
    </row>
    <row r="1300" spans="1:4" hidden="1" x14ac:dyDescent="0.2">
      <c r="A1300" s="221" t="s">
        <v>612</v>
      </c>
      <c r="B1300" s="221">
        <v>332</v>
      </c>
      <c r="C1300" s="221" t="s">
        <v>538</v>
      </c>
      <c r="D1300" s="221">
        <v>0</v>
      </c>
    </row>
    <row r="1301" spans="1:4" hidden="1" x14ac:dyDescent="0.2">
      <c r="A1301" s="221" t="s">
        <v>611</v>
      </c>
      <c r="B1301" s="221">
        <v>332</v>
      </c>
      <c r="C1301" s="221" t="s">
        <v>538</v>
      </c>
      <c r="D1301" s="221">
        <v>0</v>
      </c>
    </row>
    <row r="1302" spans="1:4" hidden="1" x14ac:dyDescent="0.2">
      <c r="A1302" s="221" t="s">
        <v>610</v>
      </c>
      <c r="B1302" s="221">
        <v>332</v>
      </c>
      <c r="C1302" s="221" t="s">
        <v>538</v>
      </c>
      <c r="D1302" s="221">
        <v>0</v>
      </c>
    </row>
    <row r="1303" spans="1:4" hidden="1" x14ac:dyDescent="0.2">
      <c r="A1303" s="221" t="s">
        <v>609</v>
      </c>
      <c r="B1303" s="221">
        <v>332</v>
      </c>
      <c r="C1303" s="221" t="s">
        <v>538</v>
      </c>
      <c r="D1303" s="221">
        <v>0</v>
      </c>
    </row>
    <row r="1304" spans="1:4" hidden="1" x14ac:dyDescent="0.2">
      <c r="A1304" s="221" t="s">
        <v>608</v>
      </c>
      <c r="B1304" s="221">
        <v>331</v>
      </c>
      <c r="C1304" s="221" t="s">
        <v>538</v>
      </c>
      <c r="D1304" s="221">
        <v>0</v>
      </c>
    </row>
    <row r="1305" spans="1:4" hidden="1" x14ac:dyDescent="0.2">
      <c r="A1305" s="221" t="s">
        <v>607</v>
      </c>
      <c r="B1305" s="221">
        <v>331</v>
      </c>
      <c r="C1305" s="221" t="s">
        <v>538</v>
      </c>
      <c r="D1305" s="221">
        <v>0</v>
      </c>
    </row>
    <row r="1306" spans="1:4" hidden="1" x14ac:dyDescent="0.2">
      <c r="A1306" s="221" t="s">
        <v>606</v>
      </c>
      <c r="B1306" s="221">
        <v>330</v>
      </c>
      <c r="C1306" s="221" t="s">
        <v>538</v>
      </c>
      <c r="D1306" s="221">
        <v>0</v>
      </c>
    </row>
    <row r="1307" spans="1:4" hidden="1" x14ac:dyDescent="0.2">
      <c r="A1307" s="221" t="s">
        <v>605</v>
      </c>
      <c r="B1307" s="221">
        <v>327</v>
      </c>
      <c r="C1307" s="221" t="s">
        <v>604</v>
      </c>
      <c r="D1307" s="221">
        <v>0</v>
      </c>
    </row>
    <row r="1308" spans="1:4" hidden="1" x14ac:dyDescent="0.2">
      <c r="A1308" s="221" t="s">
        <v>603</v>
      </c>
      <c r="B1308" s="221">
        <v>327</v>
      </c>
      <c r="C1308" s="221" t="s">
        <v>538</v>
      </c>
      <c r="D1308" s="221">
        <v>0</v>
      </c>
    </row>
    <row r="1309" spans="1:4" hidden="1" x14ac:dyDescent="0.2">
      <c r="A1309" s="221" t="s">
        <v>602</v>
      </c>
      <c r="B1309" s="221">
        <v>327</v>
      </c>
      <c r="C1309" s="221" t="s">
        <v>538</v>
      </c>
      <c r="D1309" s="221">
        <v>0</v>
      </c>
    </row>
    <row r="1310" spans="1:4" hidden="1" x14ac:dyDescent="0.2">
      <c r="A1310" s="221" t="s">
        <v>601</v>
      </c>
      <c r="B1310" s="221">
        <v>327</v>
      </c>
      <c r="C1310" s="221" t="s">
        <v>538</v>
      </c>
      <c r="D1310" s="221">
        <v>0</v>
      </c>
    </row>
    <row r="1311" spans="1:4" hidden="1" x14ac:dyDescent="0.2">
      <c r="A1311" s="221" t="s">
        <v>600</v>
      </c>
      <c r="B1311" s="221">
        <v>326</v>
      </c>
      <c r="C1311" s="221" t="s">
        <v>538</v>
      </c>
      <c r="D1311" s="221">
        <v>0</v>
      </c>
    </row>
    <row r="1312" spans="1:4" hidden="1" x14ac:dyDescent="0.2">
      <c r="A1312" s="221" t="s">
        <v>599</v>
      </c>
      <c r="B1312" s="221">
        <v>326</v>
      </c>
      <c r="C1312" s="221" t="s">
        <v>538</v>
      </c>
      <c r="D1312" s="221">
        <v>0</v>
      </c>
    </row>
    <row r="1313" spans="1:4" hidden="1" x14ac:dyDescent="0.2">
      <c r="A1313" s="221" t="s">
        <v>598</v>
      </c>
      <c r="B1313" s="221">
        <v>326</v>
      </c>
      <c r="C1313" s="221" t="s">
        <v>538</v>
      </c>
      <c r="D1313" s="221">
        <v>0</v>
      </c>
    </row>
    <row r="1314" spans="1:4" hidden="1" x14ac:dyDescent="0.2">
      <c r="A1314" s="221" t="s">
        <v>597</v>
      </c>
      <c r="B1314" s="221">
        <v>324</v>
      </c>
      <c r="C1314" s="221" t="s">
        <v>596</v>
      </c>
      <c r="D1314" s="221">
        <v>0</v>
      </c>
    </row>
    <row r="1315" spans="1:4" hidden="1" x14ac:dyDescent="0.2">
      <c r="A1315" s="221" t="s">
        <v>595</v>
      </c>
      <c r="B1315" s="221">
        <v>324</v>
      </c>
      <c r="C1315" s="221" t="s">
        <v>538</v>
      </c>
      <c r="D1315" s="221">
        <v>0</v>
      </c>
    </row>
    <row r="1316" spans="1:4" hidden="1" x14ac:dyDescent="0.2">
      <c r="A1316" s="221" t="s">
        <v>594</v>
      </c>
      <c r="B1316" s="221">
        <v>324</v>
      </c>
      <c r="C1316" s="221" t="s">
        <v>538</v>
      </c>
      <c r="D1316" s="221">
        <v>0</v>
      </c>
    </row>
    <row r="1317" spans="1:4" hidden="1" x14ac:dyDescent="0.2">
      <c r="A1317" s="221" t="s">
        <v>593</v>
      </c>
      <c r="B1317" s="221">
        <v>323</v>
      </c>
      <c r="C1317" s="221" t="s">
        <v>538</v>
      </c>
      <c r="D1317" s="221">
        <v>0</v>
      </c>
    </row>
    <row r="1318" spans="1:4" hidden="1" x14ac:dyDescent="0.2">
      <c r="A1318" s="221" t="s">
        <v>592</v>
      </c>
      <c r="B1318" s="221">
        <v>323</v>
      </c>
      <c r="C1318" s="221" t="s">
        <v>538</v>
      </c>
      <c r="D1318" s="221">
        <v>0</v>
      </c>
    </row>
    <row r="1319" spans="1:4" hidden="1" x14ac:dyDescent="0.2">
      <c r="A1319" s="221" t="s">
        <v>591</v>
      </c>
      <c r="B1319" s="221">
        <v>322</v>
      </c>
      <c r="C1319" s="221" t="s">
        <v>538</v>
      </c>
      <c r="D1319" s="221">
        <v>0</v>
      </c>
    </row>
    <row r="1320" spans="1:4" hidden="1" x14ac:dyDescent="0.2">
      <c r="A1320" s="221" t="s">
        <v>590</v>
      </c>
      <c r="B1320" s="221">
        <v>322</v>
      </c>
      <c r="C1320" s="221" t="s">
        <v>538</v>
      </c>
      <c r="D1320" s="221">
        <v>0</v>
      </c>
    </row>
    <row r="1321" spans="1:4" hidden="1" x14ac:dyDescent="0.2">
      <c r="A1321" s="221" t="s">
        <v>589</v>
      </c>
      <c r="B1321" s="221">
        <v>321</v>
      </c>
      <c r="C1321" s="221" t="s">
        <v>538</v>
      </c>
      <c r="D1321" s="221">
        <v>0</v>
      </c>
    </row>
    <row r="1322" spans="1:4" hidden="1" x14ac:dyDescent="0.2">
      <c r="A1322" s="221" t="s">
        <v>588</v>
      </c>
      <c r="B1322" s="221">
        <v>321</v>
      </c>
      <c r="C1322" s="221" t="s">
        <v>538</v>
      </c>
      <c r="D1322" s="221">
        <v>0</v>
      </c>
    </row>
    <row r="1323" spans="1:4" hidden="1" x14ac:dyDescent="0.2">
      <c r="A1323" s="221" t="s">
        <v>587</v>
      </c>
      <c r="B1323" s="221">
        <v>320</v>
      </c>
      <c r="C1323" s="221" t="s">
        <v>538</v>
      </c>
      <c r="D1323" s="221">
        <v>0</v>
      </c>
    </row>
    <row r="1324" spans="1:4" hidden="1" x14ac:dyDescent="0.2">
      <c r="A1324" s="221" t="s">
        <v>586</v>
      </c>
      <c r="B1324" s="221">
        <v>320</v>
      </c>
      <c r="C1324" s="221" t="s">
        <v>538</v>
      </c>
      <c r="D1324" s="221">
        <v>0</v>
      </c>
    </row>
    <row r="1325" spans="1:4" hidden="1" x14ac:dyDescent="0.2">
      <c r="A1325" s="221" t="s">
        <v>585</v>
      </c>
      <c r="B1325" s="221">
        <v>320</v>
      </c>
      <c r="C1325" s="221" t="s">
        <v>538</v>
      </c>
      <c r="D1325" s="221">
        <v>0</v>
      </c>
    </row>
    <row r="1326" spans="1:4" hidden="1" x14ac:dyDescent="0.2">
      <c r="A1326" s="221" t="s">
        <v>584</v>
      </c>
      <c r="B1326" s="221">
        <v>320</v>
      </c>
      <c r="C1326" s="221" t="s">
        <v>538</v>
      </c>
      <c r="D1326" s="221">
        <v>0</v>
      </c>
    </row>
    <row r="1327" spans="1:4" hidden="1" x14ac:dyDescent="0.2">
      <c r="A1327" s="221" t="s">
        <v>583</v>
      </c>
      <c r="B1327" s="221">
        <v>320</v>
      </c>
      <c r="C1327" s="221" t="s">
        <v>582</v>
      </c>
      <c r="D1327" s="221">
        <v>0</v>
      </c>
    </row>
    <row r="1328" spans="1:4" hidden="1" x14ac:dyDescent="0.2">
      <c r="A1328" s="221" t="s">
        <v>581</v>
      </c>
      <c r="B1328" s="221">
        <v>319</v>
      </c>
      <c r="C1328" s="221" t="s">
        <v>538</v>
      </c>
      <c r="D1328" s="221">
        <v>0</v>
      </c>
    </row>
    <row r="1329" spans="1:4" hidden="1" x14ac:dyDescent="0.2">
      <c r="A1329" s="221" t="s">
        <v>580</v>
      </c>
      <c r="B1329" s="221">
        <v>319</v>
      </c>
      <c r="C1329" s="221" t="s">
        <v>538</v>
      </c>
      <c r="D1329" s="221">
        <v>0</v>
      </c>
    </row>
    <row r="1330" spans="1:4" hidden="1" x14ac:dyDescent="0.2">
      <c r="A1330" s="221" t="s">
        <v>579</v>
      </c>
      <c r="B1330" s="221">
        <v>319</v>
      </c>
      <c r="C1330" s="221" t="s">
        <v>538</v>
      </c>
      <c r="D1330" s="221">
        <v>0</v>
      </c>
    </row>
    <row r="1331" spans="1:4" hidden="1" x14ac:dyDescent="0.2">
      <c r="A1331" s="221" t="s">
        <v>578</v>
      </c>
      <c r="B1331" s="221">
        <v>319</v>
      </c>
      <c r="C1331" s="221" t="s">
        <v>538</v>
      </c>
      <c r="D1331" s="221">
        <v>0</v>
      </c>
    </row>
    <row r="1332" spans="1:4" hidden="1" x14ac:dyDescent="0.2">
      <c r="A1332" s="221" t="s">
        <v>326</v>
      </c>
      <c r="B1332" s="221">
        <v>319</v>
      </c>
      <c r="C1332" s="221" t="s">
        <v>538</v>
      </c>
      <c r="D1332" s="221">
        <v>0</v>
      </c>
    </row>
    <row r="1333" spans="1:4" hidden="1" x14ac:dyDescent="0.2">
      <c r="A1333" s="221" t="s">
        <v>577</v>
      </c>
      <c r="B1333" s="221">
        <v>319</v>
      </c>
      <c r="C1333" s="221" t="s">
        <v>538</v>
      </c>
      <c r="D1333" s="221">
        <v>0</v>
      </c>
    </row>
    <row r="1334" spans="1:4" hidden="1" x14ac:dyDescent="0.2">
      <c r="A1334" s="221" t="s">
        <v>576</v>
      </c>
      <c r="B1334" s="221">
        <v>319</v>
      </c>
      <c r="C1334" s="221" t="s">
        <v>538</v>
      </c>
      <c r="D1334" s="221">
        <v>0</v>
      </c>
    </row>
    <row r="1335" spans="1:4" hidden="1" x14ac:dyDescent="0.2">
      <c r="A1335" s="221" t="s">
        <v>575</v>
      </c>
      <c r="B1335" s="221">
        <v>318</v>
      </c>
      <c r="C1335" s="221" t="s">
        <v>538</v>
      </c>
      <c r="D1335" s="221">
        <v>0</v>
      </c>
    </row>
    <row r="1336" spans="1:4" hidden="1" x14ac:dyDescent="0.2">
      <c r="A1336" s="221" t="s">
        <v>574</v>
      </c>
      <c r="B1336" s="221">
        <v>318</v>
      </c>
      <c r="C1336" s="221" t="s">
        <v>538</v>
      </c>
      <c r="D1336" s="221">
        <v>0</v>
      </c>
    </row>
    <row r="1337" spans="1:4" hidden="1" x14ac:dyDescent="0.2">
      <c r="A1337" s="221" t="s">
        <v>573</v>
      </c>
      <c r="B1337" s="221">
        <v>317</v>
      </c>
      <c r="C1337" s="221" t="s">
        <v>538</v>
      </c>
      <c r="D1337" s="221">
        <v>0</v>
      </c>
    </row>
    <row r="1338" spans="1:4" hidden="1" x14ac:dyDescent="0.2">
      <c r="A1338" s="221" t="s">
        <v>572</v>
      </c>
      <c r="B1338" s="221">
        <v>317</v>
      </c>
      <c r="C1338" s="221" t="s">
        <v>538</v>
      </c>
      <c r="D1338" s="221">
        <v>0</v>
      </c>
    </row>
    <row r="1339" spans="1:4" hidden="1" x14ac:dyDescent="0.2">
      <c r="A1339" s="221" t="s">
        <v>571</v>
      </c>
      <c r="B1339" s="221">
        <v>317</v>
      </c>
      <c r="C1339" s="221" t="s">
        <v>538</v>
      </c>
      <c r="D1339" s="221">
        <v>0</v>
      </c>
    </row>
    <row r="1340" spans="1:4" hidden="1" x14ac:dyDescent="0.2">
      <c r="A1340" s="221" t="s">
        <v>570</v>
      </c>
      <c r="B1340" s="221">
        <v>317</v>
      </c>
      <c r="C1340" s="221" t="s">
        <v>538</v>
      </c>
      <c r="D1340" s="221">
        <v>0</v>
      </c>
    </row>
    <row r="1341" spans="1:4" hidden="1" x14ac:dyDescent="0.2">
      <c r="A1341" s="221" t="s">
        <v>569</v>
      </c>
      <c r="B1341" s="221">
        <v>316</v>
      </c>
      <c r="C1341" s="221" t="s">
        <v>538</v>
      </c>
      <c r="D1341" s="221">
        <v>0</v>
      </c>
    </row>
    <row r="1342" spans="1:4" hidden="1" x14ac:dyDescent="0.2">
      <c r="A1342" s="221" t="s">
        <v>568</v>
      </c>
      <c r="B1342" s="221">
        <v>316</v>
      </c>
      <c r="C1342" s="221" t="s">
        <v>538</v>
      </c>
      <c r="D1342" s="221">
        <v>0</v>
      </c>
    </row>
    <row r="1343" spans="1:4" hidden="1" x14ac:dyDescent="0.2">
      <c r="A1343" s="221" t="s">
        <v>567</v>
      </c>
      <c r="B1343" s="221">
        <v>314</v>
      </c>
      <c r="C1343" s="221" t="s">
        <v>566</v>
      </c>
      <c r="D1343" s="221">
        <v>0</v>
      </c>
    </row>
    <row r="1344" spans="1:4" hidden="1" x14ac:dyDescent="0.2">
      <c r="A1344" s="221" t="s">
        <v>565</v>
      </c>
      <c r="B1344" s="221">
        <v>314</v>
      </c>
      <c r="C1344" s="221" t="s">
        <v>538</v>
      </c>
      <c r="D1344" s="221">
        <v>0</v>
      </c>
    </row>
    <row r="1345" spans="1:4" hidden="1" x14ac:dyDescent="0.2">
      <c r="A1345" s="221" t="s">
        <v>564</v>
      </c>
      <c r="B1345" s="221">
        <v>314</v>
      </c>
      <c r="C1345" s="221" t="s">
        <v>538</v>
      </c>
      <c r="D1345" s="221">
        <v>0</v>
      </c>
    </row>
    <row r="1346" spans="1:4" hidden="1" x14ac:dyDescent="0.2">
      <c r="A1346" s="221" t="s">
        <v>563</v>
      </c>
      <c r="B1346" s="221">
        <v>313</v>
      </c>
      <c r="C1346" s="221" t="s">
        <v>538</v>
      </c>
      <c r="D1346" s="221">
        <v>0</v>
      </c>
    </row>
    <row r="1347" spans="1:4" hidden="1" x14ac:dyDescent="0.2">
      <c r="A1347" s="221" t="s">
        <v>562</v>
      </c>
      <c r="B1347" s="221">
        <v>312</v>
      </c>
      <c r="C1347" s="221" t="s">
        <v>538</v>
      </c>
      <c r="D1347" s="221">
        <v>0</v>
      </c>
    </row>
    <row r="1348" spans="1:4" hidden="1" x14ac:dyDescent="0.2">
      <c r="A1348" s="221" t="s">
        <v>561</v>
      </c>
      <c r="B1348" s="221">
        <v>312</v>
      </c>
      <c r="C1348" s="221" t="s">
        <v>538</v>
      </c>
      <c r="D1348" s="221">
        <v>0</v>
      </c>
    </row>
    <row r="1349" spans="1:4" hidden="1" x14ac:dyDescent="0.2">
      <c r="A1349" s="221" t="s">
        <v>560</v>
      </c>
      <c r="B1349" s="221">
        <v>311</v>
      </c>
      <c r="C1349" s="221" t="s">
        <v>538</v>
      </c>
      <c r="D1349" s="221">
        <v>0</v>
      </c>
    </row>
    <row r="1350" spans="1:4" hidden="1" x14ac:dyDescent="0.2">
      <c r="A1350" s="221" t="s">
        <v>559</v>
      </c>
      <c r="B1350" s="221">
        <v>310</v>
      </c>
      <c r="C1350" s="221" t="s">
        <v>558</v>
      </c>
      <c r="D1350" s="221">
        <v>0</v>
      </c>
    </row>
    <row r="1351" spans="1:4" hidden="1" x14ac:dyDescent="0.2">
      <c r="A1351" s="221" t="s">
        <v>557</v>
      </c>
      <c r="B1351" s="221">
        <v>310</v>
      </c>
      <c r="C1351" s="221" t="s">
        <v>538</v>
      </c>
      <c r="D1351" s="221">
        <v>0</v>
      </c>
    </row>
    <row r="1352" spans="1:4" hidden="1" x14ac:dyDescent="0.2">
      <c r="A1352" s="221" t="s">
        <v>556</v>
      </c>
      <c r="B1352" s="221">
        <v>309</v>
      </c>
      <c r="C1352" s="221" t="s">
        <v>538</v>
      </c>
      <c r="D1352" s="221">
        <v>0</v>
      </c>
    </row>
    <row r="1353" spans="1:4" hidden="1" x14ac:dyDescent="0.2">
      <c r="A1353" s="221" t="s">
        <v>555</v>
      </c>
      <c r="B1353" s="221">
        <v>307</v>
      </c>
      <c r="C1353" s="221" t="s">
        <v>538</v>
      </c>
      <c r="D1353" s="221">
        <v>0</v>
      </c>
    </row>
    <row r="1354" spans="1:4" hidden="1" x14ac:dyDescent="0.2">
      <c r="A1354" s="221" t="s">
        <v>521</v>
      </c>
      <c r="B1354" s="221">
        <v>307</v>
      </c>
      <c r="C1354" s="221" t="s">
        <v>538</v>
      </c>
      <c r="D1354" s="221">
        <v>0</v>
      </c>
    </row>
    <row r="1355" spans="1:4" hidden="1" x14ac:dyDescent="0.2">
      <c r="A1355" s="221" t="s">
        <v>554</v>
      </c>
      <c r="B1355" s="221">
        <v>306</v>
      </c>
      <c r="C1355" s="221" t="s">
        <v>538</v>
      </c>
      <c r="D1355" s="221">
        <v>0</v>
      </c>
    </row>
    <row r="1356" spans="1:4" hidden="1" x14ac:dyDescent="0.2">
      <c r="A1356" s="221" t="s">
        <v>553</v>
      </c>
      <c r="B1356" s="221">
        <v>302</v>
      </c>
      <c r="C1356" s="221" t="s">
        <v>538</v>
      </c>
      <c r="D1356" s="221">
        <v>0</v>
      </c>
    </row>
    <row r="1357" spans="1:4" hidden="1" x14ac:dyDescent="0.2">
      <c r="A1357" s="221" t="s">
        <v>552</v>
      </c>
      <c r="B1357" s="221">
        <v>302</v>
      </c>
      <c r="C1357" s="221" t="s">
        <v>538</v>
      </c>
      <c r="D1357" s="221">
        <v>0</v>
      </c>
    </row>
    <row r="1358" spans="1:4" hidden="1" x14ac:dyDescent="0.2">
      <c r="A1358" s="221" t="s">
        <v>551</v>
      </c>
      <c r="B1358" s="221">
        <v>301</v>
      </c>
      <c r="C1358" s="221" t="s">
        <v>538</v>
      </c>
      <c r="D1358" s="221">
        <v>0</v>
      </c>
    </row>
    <row r="1359" spans="1:4" hidden="1" x14ac:dyDescent="0.2">
      <c r="A1359" s="221" t="s">
        <v>550</v>
      </c>
      <c r="B1359" s="221">
        <v>300</v>
      </c>
      <c r="C1359" s="221" t="s">
        <v>538</v>
      </c>
      <c r="D1359" s="221">
        <v>0</v>
      </c>
    </row>
    <row r="1360" spans="1:4" hidden="1" x14ac:dyDescent="0.2">
      <c r="A1360" s="221" t="s">
        <v>549</v>
      </c>
      <c r="B1360" s="221">
        <v>300</v>
      </c>
      <c r="C1360" s="221" t="s">
        <v>538</v>
      </c>
      <c r="D1360" s="221">
        <v>0</v>
      </c>
    </row>
    <row r="1361" spans="1:4" hidden="1" x14ac:dyDescent="0.2">
      <c r="A1361" s="221" t="s">
        <v>548</v>
      </c>
      <c r="B1361" s="221">
        <v>299</v>
      </c>
      <c r="C1361" s="221" t="s">
        <v>538</v>
      </c>
      <c r="D1361" s="221">
        <v>0</v>
      </c>
    </row>
    <row r="1362" spans="1:4" hidden="1" x14ac:dyDescent="0.2">
      <c r="A1362" s="221" t="s">
        <v>547</v>
      </c>
      <c r="B1362" s="221">
        <v>299</v>
      </c>
      <c r="C1362" s="221" t="s">
        <v>538</v>
      </c>
      <c r="D1362" s="221">
        <v>0</v>
      </c>
    </row>
    <row r="1363" spans="1:4" hidden="1" x14ac:dyDescent="0.2">
      <c r="A1363" s="221" t="s">
        <v>546</v>
      </c>
      <c r="B1363" s="221">
        <v>298</v>
      </c>
      <c r="C1363" s="221" t="s">
        <v>538</v>
      </c>
      <c r="D1363" s="221">
        <v>0</v>
      </c>
    </row>
    <row r="1364" spans="1:4" hidden="1" x14ac:dyDescent="0.2">
      <c r="A1364" s="221" t="s">
        <v>545</v>
      </c>
      <c r="B1364" s="221">
        <v>298</v>
      </c>
      <c r="C1364" s="221" t="s">
        <v>538</v>
      </c>
      <c r="D1364" s="221">
        <v>0</v>
      </c>
    </row>
    <row r="1365" spans="1:4" hidden="1" x14ac:dyDescent="0.2">
      <c r="A1365" s="221" t="s">
        <v>544</v>
      </c>
      <c r="B1365" s="221">
        <v>297</v>
      </c>
      <c r="C1365" s="221" t="s">
        <v>543</v>
      </c>
      <c r="D1365" s="221">
        <v>0</v>
      </c>
    </row>
    <row r="1366" spans="1:4" hidden="1" x14ac:dyDescent="0.2">
      <c r="A1366" s="221" t="s">
        <v>542</v>
      </c>
      <c r="B1366" s="221">
        <v>297</v>
      </c>
      <c r="C1366" s="221" t="s">
        <v>538</v>
      </c>
      <c r="D1366" s="221">
        <v>0</v>
      </c>
    </row>
    <row r="1367" spans="1:4" hidden="1" x14ac:dyDescent="0.2">
      <c r="A1367" s="221" t="s">
        <v>541</v>
      </c>
      <c r="B1367" s="221">
        <v>296</v>
      </c>
      <c r="C1367" s="221" t="s">
        <v>538</v>
      </c>
      <c r="D1367" s="221">
        <v>0</v>
      </c>
    </row>
    <row r="1368" spans="1:4" hidden="1" x14ac:dyDescent="0.2">
      <c r="A1368" s="221" t="s">
        <v>540</v>
      </c>
      <c r="B1368" s="221">
        <v>296</v>
      </c>
      <c r="C1368" s="221" t="s">
        <v>538</v>
      </c>
      <c r="D1368" s="221">
        <v>0</v>
      </c>
    </row>
    <row r="1369" spans="1:4" hidden="1" x14ac:dyDescent="0.2">
      <c r="A1369" s="221" t="s">
        <v>539</v>
      </c>
      <c r="B1369" s="221">
        <v>296</v>
      </c>
      <c r="C1369" s="221" t="s">
        <v>538</v>
      </c>
      <c r="D1369" s="221">
        <v>0</v>
      </c>
    </row>
    <row r="1370" spans="1:4" hidden="1" x14ac:dyDescent="0.2">
      <c r="A1370" s="221" t="s">
        <v>472</v>
      </c>
      <c r="B1370" s="221">
        <v>294</v>
      </c>
      <c r="D1370" s="221">
        <v>0</v>
      </c>
    </row>
    <row r="1371" spans="1:4" hidden="1" x14ac:dyDescent="0.2">
      <c r="A1371" s="221" t="s">
        <v>537</v>
      </c>
      <c r="B1371" s="221">
        <v>293</v>
      </c>
      <c r="D1371" s="221">
        <v>0</v>
      </c>
    </row>
    <row r="1372" spans="1:4" hidden="1" x14ac:dyDescent="0.2">
      <c r="A1372" s="221" t="s">
        <v>536</v>
      </c>
      <c r="B1372" s="221">
        <v>292</v>
      </c>
      <c r="D1372" s="221">
        <v>0</v>
      </c>
    </row>
    <row r="1373" spans="1:4" hidden="1" x14ac:dyDescent="0.2">
      <c r="A1373" s="221" t="s">
        <v>535</v>
      </c>
      <c r="B1373" s="221">
        <v>292</v>
      </c>
      <c r="D1373" s="221">
        <v>0</v>
      </c>
    </row>
    <row r="1374" spans="1:4" hidden="1" x14ac:dyDescent="0.2">
      <c r="A1374" s="221" t="s">
        <v>534</v>
      </c>
      <c r="B1374" s="221">
        <v>289</v>
      </c>
      <c r="D1374" s="221">
        <v>0</v>
      </c>
    </row>
    <row r="1375" spans="1:4" hidden="1" x14ac:dyDescent="0.2">
      <c r="A1375" s="221" t="s">
        <v>533</v>
      </c>
      <c r="B1375" s="221">
        <v>289</v>
      </c>
      <c r="D1375" s="221">
        <v>0</v>
      </c>
    </row>
    <row r="1376" spans="1:4" hidden="1" x14ac:dyDescent="0.2">
      <c r="A1376" s="221" t="s">
        <v>532</v>
      </c>
      <c r="B1376" s="221">
        <v>289</v>
      </c>
      <c r="D1376" s="221">
        <v>0</v>
      </c>
    </row>
    <row r="1377" spans="1:4" hidden="1" x14ac:dyDescent="0.2">
      <c r="A1377" s="221" t="s">
        <v>439</v>
      </c>
      <c r="B1377" s="221">
        <v>286</v>
      </c>
      <c r="D1377" s="221">
        <v>0</v>
      </c>
    </row>
    <row r="1378" spans="1:4" hidden="1" x14ac:dyDescent="0.2">
      <c r="A1378" s="221" t="s">
        <v>531</v>
      </c>
      <c r="B1378" s="221">
        <v>286</v>
      </c>
      <c r="D1378" s="221">
        <v>0</v>
      </c>
    </row>
    <row r="1379" spans="1:4" hidden="1" x14ac:dyDescent="0.2">
      <c r="A1379" s="221" t="s">
        <v>530</v>
      </c>
      <c r="B1379" s="221">
        <v>284</v>
      </c>
      <c r="D1379" s="221">
        <v>0</v>
      </c>
    </row>
    <row r="1380" spans="1:4" hidden="1" x14ac:dyDescent="0.2">
      <c r="A1380" s="221" t="s">
        <v>529</v>
      </c>
      <c r="B1380" s="221">
        <v>284</v>
      </c>
      <c r="D1380" s="221">
        <v>0</v>
      </c>
    </row>
    <row r="1381" spans="1:4" hidden="1" x14ac:dyDescent="0.2">
      <c r="A1381" s="221" t="s">
        <v>528</v>
      </c>
      <c r="B1381" s="221">
        <v>284</v>
      </c>
      <c r="D1381" s="221">
        <v>0</v>
      </c>
    </row>
    <row r="1382" spans="1:4" hidden="1" x14ac:dyDescent="0.2">
      <c r="A1382" s="221" t="s">
        <v>527</v>
      </c>
      <c r="B1382" s="221">
        <v>284</v>
      </c>
      <c r="D1382" s="221">
        <v>0</v>
      </c>
    </row>
    <row r="1383" spans="1:4" hidden="1" x14ac:dyDescent="0.2">
      <c r="A1383" s="221" t="s">
        <v>526</v>
      </c>
      <c r="B1383" s="221">
        <v>284</v>
      </c>
      <c r="D1383" s="221">
        <v>0</v>
      </c>
    </row>
    <row r="1384" spans="1:4" hidden="1" x14ac:dyDescent="0.2">
      <c r="A1384" s="221" t="s">
        <v>525</v>
      </c>
      <c r="B1384" s="221">
        <v>284</v>
      </c>
      <c r="D1384" s="221">
        <v>0</v>
      </c>
    </row>
    <row r="1385" spans="1:4" hidden="1" x14ac:dyDescent="0.2">
      <c r="A1385" s="221" t="s">
        <v>524</v>
      </c>
      <c r="B1385" s="221">
        <v>283</v>
      </c>
      <c r="D1385" s="221">
        <v>0</v>
      </c>
    </row>
    <row r="1386" spans="1:4" hidden="1" x14ac:dyDescent="0.2">
      <c r="A1386" s="221" t="s">
        <v>523</v>
      </c>
      <c r="B1386" s="221">
        <v>283</v>
      </c>
      <c r="D1386" s="221">
        <v>0</v>
      </c>
    </row>
    <row r="1387" spans="1:4" hidden="1" x14ac:dyDescent="0.2">
      <c r="A1387" s="221" t="s">
        <v>522</v>
      </c>
      <c r="B1387" s="221">
        <v>282</v>
      </c>
      <c r="D1387" s="221">
        <v>0</v>
      </c>
    </row>
    <row r="1388" spans="1:4" hidden="1" x14ac:dyDescent="0.2">
      <c r="A1388" s="221" t="s">
        <v>521</v>
      </c>
      <c r="B1388" s="221">
        <v>281</v>
      </c>
      <c r="D1388" s="221">
        <v>0</v>
      </c>
    </row>
    <row r="1389" spans="1:4" hidden="1" x14ac:dyDescent="0.2">
      <c r="A1389" s="221" t="s">
        <v>520</v>
      </c>
      <c r="B1389" s="221">
        <v>280</v>
      </c>
      <c r="D1389" s="221">
        <v>0</v>
      </c>
    </row>
    <row r="1390" spans="1:4" hidden="1" x14ac:dyDescent="0.2">
      <c r="A1390" s="221" t="s">
        <v>519</v>
      </c>
      <c r="B1390" s="221">
        <v>280</v>
      </c>
      <c r="D1390" s="221">
        <v>0</v>
      </c>
    </row>
    <row r="1391" spans="1:4" hidden="1" x14ac:dyDescent="0.2">
      <c r="A1391" s="221" t="s">
        <v>518</v>
      </c>
      <c r="B1391" s="221">
        <v>279</v>
      </c>
      <c r="D1391" s="221">
        <v>0</v>
      </c>
    </row>
    <row r="1392" spans="1:4" hidden="1" x14ac:dyDescent="0.2">
      <c r="A1392" s="221" t="s">
        <v>517</v>
      </c>
      <c r="B1392" s="221">
        <v>277</v>
      </c>
      <c r="D1392" s="221">
        <v>0</v>
      </c>
    </row>
    <row r="1393" spans="1:4" hidden="1" x14ac:dyDescent="0.2">
      <c r="A1393" s="221" t="s">
        <v>516</v>
      </c>
      <c r="B1393" s="221">
        <v>277</v>
      </c>
      <c r="D1393" s="221">
        <v>0</v>
      </c>
    </row>
    <row r="1394" spans="1:4" hidden="1" x14ac:dyDescent="0.2">
      <c r="A1394" s="221" t="s">
        <v>515</v>
      </c>
      <c r="B1394" s="221">
        <v>276</v>
      </c>
      <c r="D1394" s="221">
        <v>0</v>
      </c>
    </row>
    <row r="1395" spans="1:4" hidden="1" x14ac:dyDescent="0.2">
      <c r="A1395" s="221" t="s">
        <v>514</v>
      </c>
      <c r="B1395" s="221">
        <v>275</v>
      </c>
      <c r="D1395" s="221">
        <v>0</v>
      </c>
    </row>
    <row r="1396" spans="1:4" hidden="1" x14ac:dyDescent="0.2">
      <c r="A1396" s="221" t="s">
        <v>513</v>
      </c>
      <c r="B1396" s="221">
        <v>275</v>
      </c>
      <c r="D1396" s="221">
        <v>0</v>
      </c>
    </row>
    <row r="1397" spans="1:4" hidden="1" x14ac:dyDescent="0.2">
      <c r="A1397" s="221" t="s">
        <v>512</v>
      </c>
      <c r="B1397" s="221">
        <v>274</v>
      </c>
      <c r="D1397" s="221">
        <v>0</v>
      </c>
    </row>
    <row r="1398" spans="1:4" hidden="1" x14ac:dyDescent="0.2">
      <c r="A1398" s="221" t="s">
        <v>511</v>
      </c>
      <c r="B1398" s="221">
        <v>269</v>
      </c>
      <c r="D1398" s="221">
        <v>0</v>
      </c>
    </row>
    <row r="1399" spans="1:4" hidden="1" x14ac:dyDescent="0.2">
      <c r="A1399" s="221" t="s">
        <v>510</v>
      </c>
      <c r="B1399" s="221">
        <v>268</v>
      </c>
      <c r="D1399" s="221">
        <v>0</v>
      </c>
    </row>
    <row r="1400" spans="1:4" hidden="1" x14ac:dyDescent="0.2">
      <c r="A1400" s="221" t="s">
        <v>509</v>
      </c>
      <c r="B1400" s="221">
        <v>266</v>
      </c>
      <c r="D1400" s="221">
        <v>0</v>
      </c>
    </row>
    <row r="1401" spans="1:4" hidden="1" x14ac:dyDescent="0.2">
      <c r="A1401" s="221" t="s">
        <v>508</v>
      </c>
      <c r="B1401" s="221">
        <v>265</v>
      </c>
      <c r="D1401" s="221">
        <v>0</v>
      </c>
    </row>
    <row r="1402" spans="1:4" hidden="1" x14ac:dyDescent="0.2">
      <c r="A1402" s="221" t="s">
        <v>507</v>
      </c>
      <c r="B1402" s="221">
        <v>264</v>
      </c>
      <c r="D1402" s="221">
        <v>0</v>
      </c>
    </row>
    <row r="1403" spans="1:4" hidden="1" x14ac:dyDescent="0.2">
      <c r="A1403" s="221" t="s">
        <v>506</v>
      </c>
      <c r="B1403" s="221">
        <v>264</v>
      </c>
      <c r="D1403" s="221">
        <v>0</v>
      </c>
    </row>
    <row r="1404" spans="1:4" hidden="1" x14ac:dyDescent="0.2">
      <c r="A1404" s="221" t="s">
        <v>505</v>
      </c>
      <c r="B1404" s="221">
        <v>264</v>
      </c>
      <c r="D1404" s="221">
        <v>0</v>
      </c>
    </row>
    <row r="1405" spans="1:4" hidden="1" x14ac:dyDescent="0.2">
      <c r="A1405" s="221" t="s">
        <v>504</v>
      </c>
      <c r="B1405" s="221">
        <v>263</v>
      </c>
      <c r="D1405" s="221">
        <v>0</v>
      </c>
    </row>
    <row r="1406" spans="1:4" hidden="1" x14ac:dyDescent="0.2">
      <c r="A1406" s="221" t="s">
        <v>503</v>
      </c>
      <c r="B1406" s="221">
        <v>263</v>
      </c>
      <c r="D1406" s="221">
        <v>0</v>
      </c>
    </row>
    <row r="1407" spans="1:4" hidden="1" x14ac:dyDescent="0.2">
      <c r="A1407" s="221" t="s">
        <v>502</v>
      </c>
      <c r="B1407" s="221">
        <v>263</v>
      </c>
      <c r="D1407" s="221">
        <v>0</v>
      </c>
    </row>
    <row r="1408" spans="1:4" hidden="1" x14ac:dyDescent="0.2">
      <c r="A1408" s="221" t="s">
        <v>501</v>
      </c>
      <c r="B1408" s="221">
        <v>262</v>
      </c>
      <c r="D1408" s="221">
        <v>0</v>
      </c>
    </row>
    <row r="1409" spans="1:4" hidden="1" x14ac:dyDescent="0.2">
      <c r="A1409" s="221" t="s">
        <v>500</v>
      </c>
      <c r="B1409" s="221">
        <v>262</v>
      </c>
      <c r="D1409" s="221">
        <v>0</v>
      </c>
    </row>
    <row r="1410" spans="1:4" hidden="1" x14ac:dyDescent="0.2">
      <c r="A1410" s="221" t="s">
        <v>499</v>
      </c>
      <c r="B1410" s="221">
        <v>261</v>
      </c>
      <c r="D1410" s="221">
        <v>0</v>
      </c>
    </row>
    <row r="1411" spans="1:4" hidden="1" x14ac:dyDescent="0.2">
      <c r="A1411" s="221" t="s">
        <v>498</v>
      </c>
      <c r="B1411" s="221">
        <v>260</v>
      </c>
      <c r="D1411" s="221">
        <v>0</v>
      </c>
    </row>
    <row r="1412" spans="1:4" hidden="1" x14ac:dyDescent="0.2">
      <c r="A1412" s="221" t="s">
        <v>497</v>
      </c>
      <c r="B1412" s="221">
        <v>259</v>
      </c>
      <c r="D1412" s="221">
        <v>0</v>
      </c>
    </row>
    <row r="1413" spans="1:4" hidden="1" x14ac:dyDescent="0.2">
      <c r="A1413" s="221" t="s">
        <v>496</v>
      </c>
      <c r="B1413" s="221">
        <v>259</v>
      </c>
      <c r="D1413" s="221">
        <v>0</v>
      </c>
    </row>
    <row r="1414" spans="1:4" hidden="1" x14ac:dyDescent="0.2">
      <c r="A1414" s="221" t="s">
        <v>495</v>
      </c>
      <c r="B1414" s="221">
        <v>259</v>
      </c>
      <c r="D1414" s="221">
        <v>0</v>
      </c>
    </row>
    <row r="1415" spans="1:4" hidden="1" x14ac:dyDescent="0.2">
      <c r="A1415" s="221" t="s">
        <v>494</v>
      </c>
      <c r="B1415" s="221">
        <v>257</v>
      </c>
      <c r="D1415" s="221">
        <v>0</v>
      </c>
    </row>
    <row r="1416" spans="1:4" hidden="1" x14ac:dyDescent="0.2">
      <c r="A1416" s="221" t="s">
        <v>493</v>
      </c>
      <c r="B1416" s="221">
        <v>257</v>
      </c>
      <c r="D1416" s="221">
        <v>0</v>
      </c>
    </row>
    <row r="1417" spans="1:4" hidden="1" x14ac:dyDescent="0.2">
      <c r="A1417" s="221" t="s">
        <v>492</v>
      </c>
      <c r="B1417" s="221">
        <v>256</v>
      </c>
      <c r="D1417" s="221">
        <v>0</v>
      </c>
    </row>
    <row r="1418" spans="1:4" hidden="1" x14ac:dyDescent="0.2">
      <c r="A1418" s="221" t="s">
        <v>491</v>
      </c>
      <c r="B1418" s="221">
        <v>255</v>
      </c>
      <c r="D1418" s="221">
        <v>0</v>
      </c>
    </row>
    <row r="1419" spans="1:4" hidden="1" x14ac:dyDescent="0.2">
      <c r="A1419" s="221" t="s">
        <v>490</v>
      </c>
      <c r="B1419" s="221">
        <v>255</v>
      </c>
      <c r="D1419" s="221">
        <v>0</v>
      </c>
    </row>
    <row r="1420" spans="1:4" hidden="1" x14ac:dyDescent="0.2">
      <c r="A1420" s="221" t="s">
        <v>489</v>
      </c>
      <c r="B1420" s="221">
        <v>254</v>
      </c>
      <c r="D1420" s="221">
        <v>0</v>
      </c>
    </row>
    <row r="1421" spans="1:4" hidden="1" x14ac:dyDescent="0.2">
      <c r="A1421" s="221" t="s">
        <v>488</v>
      </c>
      <c r="B1421" s="221">
        <v>254</v>
      </c>
      <c r="D1421" s="221">
        <v>0</v>
      </c>
    </row>
    <row r="1422" spans="1:4" hidden="1" x14ac:dyDescent="0.2">
      <c r="A1422" s="221" t="s">
        <v>487</v>
      </c>
      <c r="B1422" s="221">
        <v>254</v>
      </c>
      <c r="D1422" s="221">
        <v>0</v>
      </c>
    </row>
    <row r="1423" spans="1:4" hidden="1" x14ac:dyDescent="0.2">
      <c r="A1423" s="221" t="s">
        <v>486</v>
      </c>
      <c r="B1423" s="221">
        <v>253</v>
      </c>
      <c r="D1423" s="221">
        <v>0</v>
      </c>
    </row>
    <row r="1424" spans="1:4" hidden="1" x14ac:dyDescent="0.2">
      <c r="A1424" s="221" t="s">
        <v>485</v>
      </c>
      <c r="B1424" s="221">
        <v>252</v>
      </c>
      <c r="D1424" s="221">
        <v>0</v>
      </c>
    </row>
    <row r="1425" spans="1:4" hidden="1" x14ac:dyDescent="0.2">
      <c r="A1425" s="221" t="s">
        <v>484</v>
      </c>
      <c r="B1425" s="221">
        <v>251</v>
      </c>
      <c r="D1425" s="221">
        <v>0</v>
      </c>
    </row>
    <row r="1426" spans="1:4" hidden="1" x14ac:dyDescent="0.2">
      <c r="A1426" s="221" t="s">
        <v>483</v>
      </c>
      <c r="B1426" s="221">
        <v>250</v>
      </c>
      <c r="D1426" s="221">
        <v>0</v>
      </c>
    </row>
    <row r="1427" spans="1:4" hidden="1" x14ac:dyDescent="0.2">
      <c r="A1427" s="221" t="s">
        <v>431</v>
      </c>
      <c r="B1427" s="221">
        <v>250</v>
      </c>
      <c r="D1427" s="221">
        <v>0</v>
      </c>
    </row>
    <row r="1428" spans="1:4" hidden="1" x14ac:dyDescent="0.2">
      <c r="A1428" s="221" t="s">
        <v>482</v>
      </c>
      <c r="B1428" s="221">
        <v>250</v>
      </c>
      <c r="D1428" s="221">
        <v>0</v>
      </c>
    </row>
    <row r="1429" spans="1:4" hidden="1" x14ac:dyDescent="0.2">
      <c r="A1429" s="221" t="s">
        <v>481</v>
      </c>
      <c r="B1429" s="221">
        <v>249</v>
      </c>
      <c r="D1429" s="221">
        <v>0</v>
      </c>
    </row>
    <row r="1430" spans="1:4" hidden="1" x14ac:dyDescent="0.2">
      <c r="A1430" s="221" t="s">
        <v>480</v>
      </c>
      <c r="B1430" s="221">
        <v>248</v>
      </c>
      <c r="D1430" s="221">
        <v>0</v>
      </c>
    </row>
    <row r="1431" spans="1:4" hidden="1" x14ac:dyDescent="0.2">
      <c r="A1431" s="221" t="s">
        <v>479</v>
      </c>
      <c r="B1431" s="221">
        <v>248</v>
      </c>
      <c r="D1431" s="221">
        <v>0</v>
      </c>
    </row>
    <row r="1432" spans="1:4" hidden="1" x14ac:dyDescent="0.2">
      <c r="A1432" s="221" t="s">
        <v>478</v>
      </c>
      <c r="B1432" s="221">
        <v>246</v>
      </c>
      <c r="D1432" s="221">
        <v>0</v>
      </c>
    </row>
    <row r="1433" spans="1:4" hidden="1" x14ac:dyDescent="0.2">
      <c r="A1433" s="221" t="s">
        <v>477</v>
      </c>
      <c r="B1433" s="221">
        <v>246</v>
      </c>
      <c r="D1433" s="221">
        <v>0</v>
      </c>
    </row>
    <row r="1434" spans="1:4" hidden="1" x14ac:dyDescent="0.2">
      <c r="A1434" s="221" t="s">
        <v>476</v>
      </c>
      <c r="B1434" s="221">
        <v>245</v>
      </c>
      <c r="D1434" s="221">
        <v>0</v>
      </c>
    </row>
    <row r="1435" spans="1:4" hidden="1" x14ac:dyDescent="0.2">
      <c r="A1435" s="221" t="s">
        <v>475</v>
      </c>
      <c r="B1435" s="221">
        <v>245</v>
      </c>
      <c r="D1435" s="221">
        <v>0</v>
      </c>
    </row>
    <row r="1436" spans="1:4" hidden="1" x14ac:dyDescent="0.2">
      <c r="A1436" s="221" t="s">
        <v>474</v>
      </c>
      <c r="B1436" s="221">
        <v>244</v>
      </c>
      <c r="D1436" s="221">
        <v>0</v>
      </c>
    </row>
    <row r="1437" spans="1:4" hidden="1" x14ac:dyDescent="0.2">
      <c r="A1437" s="221" t="s">
        <v>473</v>
      </c>
      <c r="B1437" s="221">
        <v>244</v>
      </c>
      <c r="D1437" s="221">
        <v>0</v>
      </c>
    </row>
    <row r="1438" spans="1:4" hidden="1" x14ac:dyDescent="0.2">
      <c r="A1438" s="221" t="s">
        <v>472</v>
      </c>
      <c r="B1438" s="221">
        <v>242</v>
      </c>
      <c r="D1438" s="221">
        <v>0</v>
      </c>
    </row>
    <row r="1439" spans="1:4" hidden="1" x14ac:dyDescent="0.2">
      <c r="A1439" s="221" t="s">
        <v>471</v>
      </c>
      <c r="B1439" s="221">
        <v>242</v>
      </c>
      <c r="D1439" s="221">
        <v>0</v>
      </c>
    </row>
    <row r="1440" spans="1:4" hidden="1" x14ac:dyDescent="0.2">
      <c r="A1440" s="221" t="s">
        <v>470</v>
      </c>
      <c r="B1440" s="221">
        <v>241</v>
      </c>
      <c r="D1440" s="221">
        <v>0</v>
      </c>
    </row>
    <row r="1441" spans="1:4" hidden="1" x14ac:dyDescent="0.2">
      <c r="A1441" s="221" t="s">
        <v>469</v>
      </c>
      <c r="B1441" s="221">
        <v>241</v>
      </c>
      <c r="D1441" s="221">
        <v>0</v>
      </c>
    </row>
    <row r="1442" spans="1:4" hidden="1" x14ac:dyDescent="0.2">
      <c r="A1442" s="221" t="s">
        <v>468</v>
      </c>
      <c r="B1442" s="221">
        <v>240</v>
      </c>
      <c r="D1442" s="221">
        <v>0</v>
      </c>
    </row>
    <row r="1443" spans="1:4" hidden="1" x14ac:dyDescent="0.2">
      <c r="A1443" s="221" t="s">
        <v>467</v>
      </c>
      <c r="B1443" s="221">
        <v>240</v>
      </c>
      <c r="D1443" s="221">
        <v>0</v>
      </c>
    </row>
    <row r="1444" spans="1:4" hidden="1" x14ac:dyDescent="0.2">
      <c r="A1444" s="221" t="s">
        <v>466</v>
      </c>
      <c r="B1444" s="221">
        <v>240</v>
      </c>
      <c r="D1444" s="221">
        <v>0</v>
      </c>
    </row>
    <row r="1445" spans="1:4" hidden="1" x14ac:dyDescent="0.2">
      <c r="A1445" s="221" t="s">
        <v>465</v>
      </c>
      <c r="B1445" s="221">
        <v>238</v>
      </c>
      <c r="D1445" s="221">
        <v>0</v>
      </c>
    </row>
    <row r="1446" spans="1:4" hidden="1" x14ac:dyDescent="0.2">
      <c r="A1446" s="221" t="s">
        <v>464</v>
      </c>
      <c r="B1446" s="221">
        <v>238</v>
      </c>
      <c r="D1446" s="221">
        <v>0</v>
      </c>
    </row>
    <row r="1447" spans="1:4" hidden="1" x14ac:dyDescent="0.2">
      <c r="A1447" s="221" t="s">
        <v>463</v>
      </c>
      <c r="B1447" s="221">
        <v>235</v>
      </c>
      <c r="D1447" s="221">
        <v>0</v>
      </c>
    </row>
    <row r="1448" spans="1:4" hidden="1" x14ac:dyDescent="0.2">
      <c r="A1448" s="221" t="s">
        <v>462</v>
      </c>
      <c r="B1448" s="221">
        <v>235</v>
      </c>
      <c r="D1448" s="221">
        <v>0</v>
      </c>
    </row>
    <row r="1449" spans="1:4" hidden="1" x14ac:dyDescent="0.2">
      <c r="A1449" s="221" t="s">
        <v>461</v>
      </c>
      <c r="B1449" s="221">
        <v>232</v>
      </c>
      <c r="D1449" s="221">
        <v>0</v>
      </c>
    </row>
    <row r="1450" spans="1:4" hidden="1" x14ac:dyDescent="0.2">
      <c r="A1450" s="221" t="s">
        <v>460</v>
      </c>
      <c r="B1450" s="221">
        <v>232</v>
      </c>
      <c r="D1450" s="221">
        <v>0</v>
      </c>
    </row>
    <row r="1451" spans="1:4" hidden="1" x14ac:dyDescent="0.2">
      <c r="A1451" s="221" t="s">
        <v>459</v>
      </c>
      <c r="B1451" s="221">
        <v>231</v>
      </c>
      <c r="D1451" s="221">
        <v>0</v>
      </c>
    </row>
    <row r="1452" spans="1:4" hidden="1" x14ac:dyDescent="0.2">
      <c r="A1452" s="221" t="s">
        <v>458</v>
      </c>
      <c r="B1452" s="221">
        <v>231</v>
      </c>
      <c r="D1452" s="221">
        <v>0</v>
      </c>
    </row>
    <row r="1453" spans="1:4" hidden="1" x14ac:dyDescent="0.2">
      <c r="A1453" s="221" t="s">
        <v>457</v>
      </c>
      <c r="B1453" s="221">
        <v>230</v>
      </c>
      <c r="D1453" s="221">
        <v>0</v>
      </c>
    </row>
    <row r="1454" spans="1:4" hidden="1" x14ac:dyDescent="0.2">
      <c r="A1454" s="221" t="s">
        <v>456</v>
      </c>
      <c r="B1454" s="221">
        <v>229</v>
      </c>
      <c r="D1454" s="221">
        <v>0</v>
      </c>
    </row>
    <row r="1455" spans="1:4" hidden="1" x14ac:dyDescent="0.2">
      <c r="A1455" s="221" t="s">
        <v>455</v>
      </c>
      <c r="B1455" s="221">
        <v>229</v>
      </c>
      <c r="D1455" s="221">
        <v>0</v>
      </c>
    </row>
    <row r="1456" spans="1:4" hidden="1" x14ac:dyDescent="0.2">
      <c r="A1456" s="221" t="s">
        <v>454</v>
      </c>
      <c r="B1456" s="221">
        <v>228</v>
      </c>
      <c r="D1456" s="221">
        <v>0</v>
      </c>
    </row>
    <row r="1457" spans="1:4" hidden="1" x14ac:dyDescent="0.2">
      <c r="A1457" s="221" t="s">
        <v>453</v>
      </c>
      <c r="B1457" s="221">
        <v>227</v>
      </c>
      <c r="D1457" s="221">
        <v>0</v>
      </c>
    </row>
    <row r="1458" spans="1:4" hidden="1" x14ac:dyDescent="0.2">
      <c r="A1458" s="221" t="s">
        <v>452</v>
      </c>
      <c r="B1458" s="221">
        <v>226</v>
      </c>
      <c r="D1458" s="221">
        <v>0</v>
      </c>
    </row>
    <row r="1459" spans="1:4" hidden="1" x14ac:dyDescent="0.2">
      <c r="A1459" s="221" t="s">
        <v>451</v>
      </c>
      <c r="B1459" s="221">
        <v>226</v>
      </c>
      <c r="D1459" s="221">
        <v>0</v>
      </c>
    </row>
    <row r="1460" spans="1:4" hidden="1" x14ac:dyDescent="0.2">
      <c r="A1460" s="221" t="s">
        <v>450</v>
      </c>
      <c r="B1460" s="221">
        <v>224</v>
      </c>
      <c r="D1460" s="221">
        <v>0</v>
      </c>
    </row>
    <row r="1461" spans="1:4" hidden="1" x14ac:dyDescent="0.2">
      <c r="A1461" s="221" t="s">
        <v>449</v>
      </c>
      <c r="B1461" s="221">
        <v>223</v>
      </c>
      <c r="D1461" s="221">
        <v>0</v>
      </c>
    </row>
    <row r="1462" spans="1:4" hidden="1" x14ac:dyDescent="0.2">
      <c r="A1462" s="221" t="s">
        <v>448</v>
      </c>
      <c r="B1462" s="221">
        <v>223</v>
      </c>
      <c r="D1462" s="221">
        <v>0</v>
      </c>
    </row>
    <row r="1463" spans="1:4" hidden="1" x14ac:dyDescent="0.2">
      <c r="A1463" s="221" t="s">
        <v>447</v>
      </c>
      <c r="B1463" s="221">
        <v>222</v>
      </c>
      <c r="D1463" s="221">
        <v>0</v>
      </c>
    </row>
    <row r="1464" spans="1:4" hidden="1" x14ac:dyDescent="0.2">
      <c r="A1464" s="221" t="s">
        <v>446</v>
      </c>
      <c r="B1464" s="221">
        <v>222</v>
      </c>
      <c r="D1464" s="221">
        <v>0</v>
      </c>
    </row>
    <row r="1465" spans="1:4" hidden="1" x14ac:dyDescent="0.2">
      <c r="A1465" s="221" t="s">
        <v>445</v>
      </c>
      <c r="B1465" s="221">
        <v>221</v>
      </c>
      <c r="D1465" s="221">
        <v>0</v>
      </c>
    </row>
    <row r="1466" spans="1:4" hidden="1" x14ac:dyDescent="0.2">
      <c r="A1466" s="221" t="s">
        <v>444</v>
      </c>
      <c r="B1466" s="221">
        <v>221</v>
      </c>
      <c r="D1466" s="221">
        <v>0</v>
      </c>
    </row>
    <row r="1467" spans="1:4" hidden="1" x14ac:dyDescent="0.2">
      <c r="A1467" s="221" t="s">
        <v>443</v>
      </c>
      <c r="B1467" s="221">
        <v>221</v>
      </c>
      <c r="D1467" s="221">
        <v>0</v>
      </c>
    </row>
    <row r="1468" spans="1:4" hidden="1" x14ac:dyDescent="0.2">
      <c r="A1468" s="221" t="s">
        <v>442</v>
      </c>
      <c r="B1468" s="221">
        <v>220</v>
      </c>
      <c r="D1468" s="221">
        <v>0</v>
      </c>
    </row>
    <row r="1469" spans="1:4" hidden="1" x14ac:dyDescent="0.2">
      <c r="A1469" s="221" t="s">
        <v>441</v>
      </c>
      <c r="B1469" s="221">
        <v>220</v>
      </c>
      <c r="D1469" s="221">
        <v>0</v>
      </c>
    </row>
    <row r="1470" spans="1:4" hidden="1" x14ac:dyDescent="0.2">
      <c r="A1470" s="221" t="s">
        <v>440</v>
      </c>
      <c r="B1470" s="221">
        <v>219</v>
      </c>
      <c r="D1470" s="221">
        <v>0</v>
      </c>
    </row>
    <row r="1471" spans="1:4" hidden="1" x14ac:dyDescent="0.2">
      <c r="A1471" s="221" t="s">
        <v>439</v>
      </c>
      <c r="B1471" s="221">
        <v>215</v>
      </c>
      <c r="D1471" s="221">
        <v>0</v>
      </c>
    </row>
    <row r="1472" spans="1:4" hidden="1" x14ac:dyDescent="0.2">
      <c r="A1472" s="221" t="s">
        <v>438</v>
      </c>
      <c r="B1472" s="221">
        <v>214</v>
      </c>
      <c r="D1472" s="221">
        <v>0</v>
      </c>
    </row>
    <row r="1473" spans="1:4" hidden="1" x14ac:dyDescent="0.2">
      <c r="A1473" s="221" t="s">
        <v>437</v>
      </c>
      <c r="B1473" s="221">
        <v>214</v>
      </c>
      <c r="D1473" s="221">
        <v>0</v>
      </c>
    </row>
    <row r="1474" spans="1:4" hidden="1" x14ac:dyDescent="0.2">
      <c r="A1474" s="221" t="s">
        <v>436</v>
      </c>
      <c r="B1474" s="221">
        <v>214</v>
      </c>
      <c r="D1474" s="221">
        <v>0</v>
      </c>
    </row>
    <row r="1475" spans="1:4" hidden="1" x14ac:dyDescent="0.2">
      <c r="A1475" s="221" t="s">
        <v>435</v>
      </c>
      <c r="B1475" s="221">
        <v>214</v>
      </c>
      <c r="D1475" s="221">
        <v>0</v>
      </c>
    </row>
    <row r="1476" spans="1:4" hidden="1" x14ac:dyDescent="0.2">
      <c r="A1476" s="221" t="s">
        <v>425</v>
      </c>
      <c r="B1476" s="221">
        <v>212</v>
      </c>
      <c r="D1476" s="221">
        <v>0</v>
      </c>
    </row>
    <row r="1477" spans="1:4" hidden="1" x14ac:dyDescent="0.2">
      <c r="A1477" s="221" t="s">
        <v>434</v>
      </c>
      <c r="B1477" s="221">
        <v>212</v>
      </c>
      <c r="D1477" s="221">
        <v>0</v>
      </c>
    </row>
    <row r="1478" spans="1:4" hidden="1" x14ac:dyDescent="0.2">
      <c r="A1478" s="221" t="s">
        <v>433</v>
      </c>
      <c r="B1478" s="221">
        <v>212</v>
      </c>
      <c r="D1478" s="221">
        <v>0</v>
      </c>
    </row>
    <row r="1479" spans="1:4" hidden="1" x14ac:dyDescent="0.2">
      <c r="A1479" s="221" t="s">
        <v>432</v>
      </c>
      <c r="B1479" s="221">
        <v>211</v>
      </c>
      <c r="D1479" s="221">
        <v>0</v>
      </c>
    </row>
    <row r="1480" spans="1:4" hidden="1" x14ac:dyDescent="0.2">
      <c r="A1480" s="221" t="s">
        <v>431</v>
      </c>
      <c r="B1480" s="221">
        <v>211</v>
      </c>
      <c r="D1480" s="221">
        <v>0</v>
      </c>
    </row>
    <row r="1481" spans="1:4" hidden="1" x14ac:dyDescent="0.2">
      <c r="A1481" s="221" t="s">
        <v>430</v>
      </c>
      <c r="B1481" s="221">
        <v>210</v>
      </c>
      <c r="D1481" s="221">
        <v>0</v>
      </c>
    </row>
    <row r="1482" spans="1:4" hidden="1" x14ac:dyDescent="0.2">
      <c r="A1482" s="221" t="s">
        <v>429</v>
      </c>
      <c r="B1482" s="221">
        <v>209</v>
      </c>
      <c r="D1482" s="221">
        <v>0</v>
      </c>
    </row>
    <row r="1483" spans="1:4" hidden="1" x14ac:dyDescent="0.2">
      <c r="A1483" s="221" t="s">
        <v>428</v>
      </c>
      <c r="B1483" s="221">
        <v>208</v>
      </c>
      <c r="D1483" s="221">
        <v>0</v>
      </c>
    </row>
    <row r="1484" spans="1:4" hidden="1" x14ac:dyDescent="0.2">
      <c r="A1484" s="221" t="s">
        <v>427</v>
      </c>
      <c r="B1484" s="221">
        <v>207</v>
      </c>
      <c r="D1484" s="221">
        <v>0</v>
      </c>
    </row>
    <row r="1485" spans="1:4" hidden="1" x14ac:dyDescent="0.2">
      <c r="A1485" s="221" t="s">
        <v>426</v>
      </c>
      <c r="B1485" s="221">
        <v>206</v>
      </c>
      <c r="D1485" s="221">
        <v>0</v>
      </c>
    </row>
    <row r="1486" spans="1:4" hidden="1" x14ac:dyDescent="0.2">
      <c r="A1486" s="221" t="s">
        <v>425</v>
      </c>
      <c r="B1486" s="221">
        <v>206</v>
      </c>
      <c r="D1486" s="221">
        <v>0</v>
      </c>
    </row>
    <row r="1487" spans="1:4" hidden="1" x14ac:dyDescent="0.2">
      <c r="A1487" s="221" t="s">
        <v>424</v>
      </c>
      <c r="B1487" s="221">
        <v>205</v>
      </c>
      <c r="D1487" s="221">
        <v>0</v>
      </c>
    </row>
    <row r="1488" spans="1:4" hidden="1" x14ac:dyDescent="0.2">
      <c r="A1488" s="221" t="s">
        <v>423</v>
      </c>
      <c r="B1488" s="221">
        <v>204</v>
      </c>
      <c r="D1488" s="221">
        <v>0</v>
      </c>
    </row>
    <row r="1489" spans="1:4" hidden="1" x14ac:dyDescent="0.2">
      <c r="A1489" s="221" t="s">
        <v>422</v>
      </c>
      <c r="B1489" s="221">
        <v>203</v>
      </c>
      <c r="D1489" s="221">
        <v>0</v>
      </c>
    </row>
    <row r="1490" spans="1:4" hidden="1" x14ac:dyDescent="0.2">
      <c r="A1490" s="221" t="s">
        <v>421</v>
      </c>
      <c r="B1490" s="221">
        <v>202</v>
      </c>
      <c r="D1490" s="221">
        <v>0</v>
      </c>
    </row>
    <row r="1491" spans="1:4" hidden="1" x14ac:dyDescent="0.2">
      <c r="A1491" s="221" t="s">
        <v>420</v>
      </c>
      <c r="B1491" s="221">
        <v>201</v>
      </c>
      <c r="D1491" s="221">
        <v>0</v>
      </c>
    </row>
    <row r="1492" spans="1:4" hidden="1" x14ac:dyDescent="0.2">
      <c r="A1492" s="221" t="s">
        <v>419</v>
      </c>
      <c r="B1492" s="221">
        <v>201</v>
      </c>
      <c r="D1492" s="221">
        <v>0</v>
      </c>
    </row>
    <row r="1493" spans="1:4" hidden="1" x14ac:dyDescent="0.2">
      <c r="A1493" s="221" t="s">
        <v>418</v>
      </c>
      <c r="B1493" s="221">
        <v>199</v>
      </c>
      <c r="D1493" s="221">
        <v>0</v>
      </c>
    </row>
    <row r="1494" spans="1:4" hidden="1" x14ac:dyDescent="0.2">
      <c r="A1494" s="221" t="s">
        <v>417</v>
      </c>
      <c r="B1494" s="221">
        <v>198</v>
      </c>
      <c r="D1494" s="221">
        <v>0</v>
      </c>
    </row>
    <row r="1495" spans="1:4" hidden="1" x14ac:dyDescent="0.2">
      <c r="A1495" s="221" t="s">
        <v>416</v>
      </c>
      <c r="B1495" s="221">
        <v>198</v>
      </c>
      <c r="D1495" s="221">
        <v>0</v>
      </c>
    </row>
    <row r="1496" spans="1:4" hidden="1" x14ac:dyDescent="0.2">
      <c r="A1496" s="221" t="s">
        <v>415</v>
      </c>
      <c r="B1496" s="221">
        <v>196</v>
      </c>
      <c r="D1496" s="221">
        <v>0</v>
      </c>
    </row>
    <row r="1497" spans="1:4" hidden="1" x14ac:dyDescent="0.2">
      <c r="A1497" s="221" t="s">
        <v>414</v>
      </c>
      <c r="B1497" s="221">
        <v>196</v>
      </c>
      <c r="D1497" s="221">
        <v>0</v>
      </c>
    </row>
    <row r="1498" spans="1:4" hidden="1" x14ac:dyDescent="0.2">
      <c r="A1498" s="221" t="s">
        <v>413</v>
      </c>
      <c r="B1498" s="221">
        <v>194</v>
      </c>
      <c r="D1498" s="221">
        <v>0</v>
      </c>
    </row>
    <row r="1499" spans="1:4" hidden="1" x14ac:dyDescent="0.2">
      <c r="A1499" s="221" t="s">
        <v>412</v>
      </c>
      <c r="B1499" s="221">
        <v>193</v>
      </c>
      <c r="D1499" s="221">
        <v>0</v>
      </c>
    </row>
    <row r="1500" spans="1:4" hidden="1" x14ac:dyDescent="0.2">
      <c r="A1500" s="221" t="s">
        <v>411</v>
      </c>
      <c r="B1500" s="221">
        <v>192</v>
      </c>
      <c r="D1500" s="221">
        <v>0</v>
      </c>
    </row>
    <row r="1501" spans="1:4" hidden="1" x14ac:dyDescent="0.2">
      <c r="A1501" s="221" t="s">
        <v>410</v>
      </c>
      <c r="B1501" s="221">
        <v>191</v>
      </c>
      <c r="D1501" s="221">
        <v>0</v>
      </c>
    </row>
    <row r="1502" spans="1:4" hidden="1" x14ac:dyDescent="0.2">
      <c r="A1502" s="221" t="s">
        <v>409</v>
      </c>
      <c r="B1502" s="221">
        <v>189</v>
      </c>
      <c r="D1502" s="221">
        <v>0</v>
      </c>
    </row>
    <row r="1503" spans="1:4" hidden="1" x14ac:dyDescent="0.2">
      <c r="A1503" s="221" t="s">
        <v>408</v>
      </c>
      <c r="B1503" s="221">
        <v>188</v>
      </c>
      <c r="D1503" s="221">
        <v>0</v>
      </c>
    </row>
    <row r="1504" spans="1:4" hidden="1" x14ac:dyDescent="0.2">
      <c r="A1504" s="221" t="s">
        <v>407</v>
      </c>
      <c r="B1504" s="221">
        <v>187</v>
      </c>
      <c r="D1504" s="221">
        <v>0</v>
      </c>
    </row>
    <row r="1505" spans="1:4" hidden="1" x14ac:dyDescent="0.2">
      <c r="A1505" s="221" t="s">
        <v>406</v>
      </c>
      <c r="B1505" s="221">
        <v>184</v>
      </c>
      <c r="D1505" s="221">
        <v>0</v>
      </c>
    </row>
    <row r="1506" spans="1:4" hidden="1" x14ac:dyDescent="0.2">
      <c r="A1506" s="221" t="s">
        <v>405</v>
      </c>
      <c r="B1506" s="221">
        <v>183</v>
      </c>
      <c r="D1506" s="221">
        <v>0</v>
      </c>
    </row>
    <row r="1507" spans="1:4" hidden="1" x14ac:dyDescent="0.2">
      <c r="A1507" s="221" t="s">
        <v>404</v>
      </c>
      <c r="B1507" s="221">
        <v>181</v>
      </c>
      <c r="D1507" s="221">
        <v>0</v>
      </c>
    </row>
    <row r="1508" spans="1:4" hidden="1" x14ac:dyDescent="0.2">
      <c r="A1508" s="221" t="s">
        <v>403</v>
      </c>
      <c r="B1508" s="221">
        <v>181</v>
      </c>
      <c r="D1508" s="221">
        <v>0</v>
      </c>
    </row>
    <row r="1509" spans="1:4" hidden="1" x14ac:dyDescent="0.2">
      <c r="A1509" s="221" t="s">
        <v>402</v>
      </c>
      <c r="B1509" s="221">
        <v>179</v>
      </c>
      <c r="D1509" s="221">
        <v>0</v>
      </c>
    </row>
    <row r="1510" spans="1:4" hidden="1" x14ac:dyDescent="0.2">
      <c r="A1510" s="221" t="s">
        <v>401</v>
      </c>
      <c r="B1510" s="221">
        <v>178</v>
      </c>
      <c r="D1510" s="221">
        <v>0</v>
      </c>
    </row>
    <row r="1511" spans="1:4" hidden="1" x14ac:dyDescent="0.2">
      <c r="A1511" s="221" t="s">
        <v>400</v>
      </c>
      <c r="B1511" s="221">
        <v>178</v>
      </c>
      <c r="D1511" s="221">
        <v>0</v>
      </c>
    </row>
    <row r="1512" spans="1:4" hidden="1" x14ac:dyDescent="0.2">
      <c r="A1512" s="221" t="s">
        <v>399</v>
      </c>
      <c r="B1512" s="221">
        <v>177</v>
      </c>
      <c r="D1512" s="221">
        <v>0</v>
      </c>
    </row>
    <row r="1513" spans="1:4" hidden="1" x14ac:dyDescent="0.2">
      <c r="A1513" s="221" t="s">
        <v>398</v>
      </c>
      <c r="B1513" s="221">
        <v>177</v>
      </c>
      <c r="D1513" s="221">
        <v>0</v>
      </c>
    </row>
    <row r="1514" spans="1:4" hidden="1" x14ac:dyDescent="0.2">
      <c r="A1514" s="221" t="s">
        <v>397</v>
      </c>
      <c r="B1514" s="221">
        <v>177</v>
      </c>
      <c r="D1514" s="221">
        <v>0</v>
      </c>
    </row>
    <row r="1515" spans="1:4" hidden="1" x14ac:dyDescent="0.2">
      <c r="A1515" s="221" t="s">
        <v>396</v>
      </c>
      <c r="B1515" s="221">
        <v>176</v>
      </c>
      <c r="D1515" s="221">
        <v>0</v>
      </c>
    </row>
    <row r="1516" spans="1:4" hidden="1" x14ac:dyDescent="0.2">
      <c r="A1516" s="221" t="s">
        <v>395</v>
      </c>
      <c r="B1516" s="221">
        <v>176</v>
      </c>
      <c r="D1516" s="221">
        <v>0</v>
      </c>
    </row>
    <row r="1517" spans="1:4" hidden="1" x14ac:dyDescent="0.2">
      <c r="A1517" s="221" t="s">
        <v>394</v>
      </c>
      <c r="B1517" s="221">
        <v>176</v>
      </c>
      <c r="D1517" s="221">
        <v>0</v>
      </c>
    </row>
    <row r="1518" spans="1:4" hidden="1" x14ac:dyDescent="0.2">
      <c r="A1518" s="221" t="s">
        <v>393</v>
      </c>
      <c r="B1518" s="221">
        <v>176</v>
      </c>
      <c r="D1518" s="221">
        <v>0</v>
      </c>
    </row>
    <row r="1519" spans="1:4" hidden="1" x14ac:dyDescent="0.2">
      <c r="A1519" s="221" t="s">
        <v>392</v>
      </c>
      <c r="B1519" s="221">
        <v>175</v>
      </c>
      <c r="D1519" s="221">
        <v>0</v>
      </c>
    </row>
    <row r="1520" spans="1:4" hidden="1" x14ac:dyDescent="0.2">
      <c r="A1520" s="221" t="s">
        <v>391</v>
      </c>
      <c r="B1520" s="221">
        <v>175</v>
      </c>
      <c r="D1520" s="221">
        <v>0</v>
      </c>
    </row>
    <row r="1521" spans="1:4" hidden="1" x14ac:dyDescent="0.2">
      <c r="A1521" s="221" t="s">
        <v>390</v>
      </c>
      <c r="B1521" s="221">
        <v>175</v>
      </c>
      <c r="D1521" s="221">
        <v>0</v>
      </c>
    </row>
    <row r="1522" spans="1:4" hidden="1" x14ac:dyDescent="0.2">
      <c r="A1522" s="221" t="s">
        <v>389</v>
      </c>
      <c r="B1522" s="221">
        <v>174</v>
      </c>
      <c r="D1522" s="221">
        <v>0</v>
      </c>
    </row>
    <row r="1523" spans="1:4" hidden="1" x14ac:dyDescent="0.2">
      <c r="A1523" s="221" t="s">
        <v>388</v>
      </c>
      <c r="B1523" s="221">
        <v>174</v>
      </c>
      <c r="D1523" s="221">
        <v>0</v>
      </c>
    </row>
    <row r="1524" spans="1:4" hidden="1" x14ac:dyDescent="0.2">
      <c r="A1524" s="221" t="s">
        <v>387</v>
      </c>
      <c r="B1524" s="221">
        <v>173</v>
      </c>
      <c r="D1524" s="221">
        <v>0</v>
      </c>
    </row>
    <row r="1525" spans="1:4" hidden="1" x14ac:dyDescent="0.2">
      <c r="A1525" s="221" t="s">
        <v>386</v>
      </c>
      <c r="B1525" s="221">
        <v>173</v>
      </c>
      <c r="D1525" s="221">
        <v>0</v>
      </c>
    </row>
    <row r="1526" spans="1:4" hidden="1" x14ac:dyDescent="0.2">
      <c r="A1526" s="221" t="s">
        <v>385</v>
      </c>
      <c r="B1526" s="221">
        <v>173</v>
      </c>
      <c r="D1526" s="221">
        <v>0</v>
      </c>
    </row>
    <row r="1527" spans="1:4" hidden="1" x14ac:dyDescent="0.2">
      <c r="A1527" s="221" t="s">
        <v>384</v>
      </c>
      <c r="B1527" s="221">
        <v>169</v>
      </c>
      <c r="D1527" s="221">
        <v>0</v>
      </c>
    </row>
    <row r="1528" spans="1:4" hidden="1" x14ac:dyDescent="0.2">
      <c r="A1528" s="221" t="s">
        <v>383</v>
      </c>
      <c r="B1528" s="221">
        <v>168</v>
      </c>
      <c r="D1528" s="221">
        <v>0</v>
      </c>
    </row>
    <row r="1529" spans="1:4" hidden="1" x14ac:dyDescent="0.2">
      <c r="A1529" s="221" t="s">
        <v>382</v>
      </c>
      <c r="B1529" s="221">
        <v>168</v>
      </c>
      <c r="D1529" s="221">
        <v>0</v>
      </c>
    </row>
    <row r="1530" spans="1:4" hidden="1" x14ac:dyDescent="0.2">
      <c r="A1530" s="221" t="s">
        <v>381</v>
      </c>
      <c r="B1530" s="221">
        <v>168</v>
      </c>
      <c r="D1530" s="221">
        <v>0</v>
      </c>
    </row>
    <row r="1531" spans="1:4" hidden="1" x14ac:dyDescent="0.2">
      <c r="A1531" s="221" t="s">
        <v>380</v>
      </c>
      <c r="B1531" s="221">
        <v>167</v>
      </c>
      <c r="D1531" s="221">
        <v>0</v>
      </c>
    </row>
    <row r="1532" spans="1:4" hidden="1" x14ac:dyDescent="0.2">
      <c r="A1532" s="221" t="s">
        <v>379</v>
      </c>
      <c r="B1532" s="221">
        <v>166</v>
      </c>
      <c r="D1532" s="221">
        <v>0</v>
      </c>
    </row>
    <row r="1533" spans="1:4" hidden="1" x14ac:dyDescent="0.2">
      <c r="A1533" s="221" t="s">
        <v>378</v>
      </c>
      <c r="B1533" s="221">
        <v>165</v>
      </c>
      <c r="D1533" s="221">
        <v>0</v>
      </c>
    </row>
    <row r="1534" spans="1:4" hidden="1" x14ac:dyDescent="0.2">
      <c r="A1534" s="221" t="s">
        <v>377</v>
      </c>
      <c r="B1534" s="221">
        <v>165</v>
      </c>
      <c r="D1534" s="221">
        <v>0</v>
      </c>
    </row>
    <row r="1535" spans="1:4" hidden="1" x14ac:dyDescent="0.2">
      <c r="A1535" s="221" t="s">
        <v>376</v>
      </c>
      <c r="B1535" s="221">
        <v>165</v>
      </c>
      <c r="D1535" s="221">
        <v>0</v>
      </c>
    </row>
    <row r="1536" spans="1:4" hidden="1" x14ac:dyDescent="0.2">
      <c r="A1536" s="221" t="s">
        <v>375</v>
      </c>
      <c r="B1536" s="221">
        <v>165</v>
      </c>
      <c r="D1536" s="221">
        <v>0</v>
      </c>
    </row>
    <row r="1537" spans="1:4" hidden="1" x14ac:dyDescent="0.2">
      <c r="A1537" s="221" t="s">
        <v>374</v>
      </c>
      <c r="B1537" s="221">
        <v>164</v>
      </c>
      <c r="D1537" s="221">
        <v>0</v>
      </c>
    </row>
    <row r="1538" spans="1:4" hidden="1" x14ac:dyDescent="0.2">
      <c r="A1538" s="221" t="s">
        <v>373</v>
      </c>
      <c r="B1538" s="221">
        <v>164</v>
      </c>
      <c r="D1538" s="221">
        <v>0</v>
      </c>
    </row>
    <row r="1539" spans="1:4" hidden="1" x14ac:dyDescent="0.2">
      <c r="A1539" s="221" t="s">
        <v>372</v>
      </c>
      <c r="B1539" s="221">
        <v>162</v>
      </c>
      <c r="D1539" s="221">
        <v>0</v>
      </c>
    </row>
    <row r="1540" spans="1:4" hidden="1" x14ac:dyDescent="0.2">
      <c r="A1540" s="221" t="s">
        <v>371</v>
      </c>
      <c r="B1540" s="221">
        <v>159</v>
      </c>
      <c r="D1540" s="221">
        <v>0</v>
      </c>
    </row>
    <row r="1541" spans="1:4" hidden="1" x14ac:dyDescent="0.2">
      <c r="A1541" s="221" t="s">
        <v>370</v>
      </c>
      <c r="B1541" s="221">
        <v>159</v>
      </c>
      <c r="D1541" s="221">
        <v>0</v>
      </c>
    </row>
    <row r="1542" spans="1:4" hidden="1" x14ac:dyDescent="0.2">
      <c r="A1542" s="221" t="s">
        <v>369</v>
      </c>
      <c r="B1542" s="221">
        <v>159</v>
      </c>
      <c r="D1542" s="221">
        <v>0</v>
      </c>
    </row>
    <row r="1543" spans="1:4" hidden="1" x14ac:dyDescent="0.2">
      <c r="A1543" s="221" t="s">
        <v>368</v>
      </c>
      <c r="B1543" s="221">
        <v>157</v>
      </c>
      <c r="D1543" s="221">
        <v>0</v>
      </c>
    </row>
    <row r="1544" spans="1:4" hidden="1" x14ac:dyDescent="0.2">
      <c r="A1544" s="221" t="s">
        <v>367</v>
      </c>
      <c r="B1544" s="221">
        <v>155</v>
      </c>
      <c r="D1544" s="221">
        <v>0</v>
      </c>
    </row>
    <row r="1545" spans="1:4" hidden="1" x14ac:dyDescent="0.2">
      <c r="A1545" s="221" t="s">
        <v>366</v>
      </c>
      <c r="B1545" s="221">
        <v>148</v>
      </c>
      <c r="D1545" s="221">
        <v>0</v>
      </c>
    </row>
    <row r="1546" spans="1:4" hidden="1" x14ac:dyDescent="0.2">
      <c r="A1546" s="221" t="s">
        <v>365</v>
      </c>
      <c r="B1546" s="221">
        <v>147</v>
      </c>
      <c r="D1546" s="221">
        <v>0</v>
      </c>
    </row>
    <row r="1547" spans="1:4" hidden="1" x14ac:dyDescent="0.2">
      <c r="A1547" s="221" t="s">
        <v>364</v>
      </c>
      <c r="B1547" s="221">
        <v>147</v>
      </c>
      <c r="D1547" s="221">
        <v>0</v>
      </c>
    </row>
    <row r="1548" spans="1:4" hidden="1" x14ac:dyDescent="0.2">
      <c r="A1548" s="221" t="s">
        <v>363</v>
      </c>
      <c r="B1548" s="221">
        <v>147</v>
      </c>
      <c r="D1548" s="221">
        <v>0</v>
      </c>
    </row>
    <row r="1549" spans="1:4" hidden="1" x14ac:dyDescent="0.2">
      <c r="A1549" s="221" t="s">
        <v>362</v>
      </c>
      <c r="B1549" s="221">
        <v>145</v>
      </c>
      <c r="D1549" s="221">
        <v>0</v>
      </c>
    </row>
    <row r="1550" spans="1:4" hidden="1" x14ac:dyDescent="0.2">
      <c r="A1550" s="221" t="s">
        <v>361</v>
      </c>
      <c r="B1550" s="221">
        <v>145</v>
      </c>
      <c r="D1550" s="221">
        <v>0</v>
      </c>
    </row>
    <row r="1551" spans="1:4" hidden="1" x14ac:dyDescent="0.2">
      <c r="A1551" s="221" t="s">
        <v>360</v>
      </c>
      <c r="B1551" s="221">
        <v>145</v>
      </c>
      <c r="D1551" s="221">
        <v>0</v>
      </c>
    </row>
    <row r="1552" spans="1:4" hidden="1" x14ac:dyDescent="0.2">
      <c r="A1552" s="221" t="s">
        <v>359</v>
      </c>
      <c r="B1552" s="221">
        <v>143</v>
      </c>
      <c r="D1552" s="221">
        <v>0</v>
      </c>
    </row>
    <row r="1553" spans="1:4" hidden="1" x14ac:dyDescent="0.2">
      <c r="A1553" s="221" t="s">
        <v>358</v>
      </c>
      <c r="B1553" s="221">
        <v>143</v>
      </c>
      <c r="D1553" s="221">
        <v>0</v>
      </c>
    </row>
    <row r="1554" spans="1:4" hidden="1" x14ac:dyDescent="0.2">
      <c r="A1554" s="221" t="s">
        <v>357</v>
      </c>
      <c r="B1554" s="221">
        <v>143</v>
      </c>
      <c r="D1554" s="221">
        <v>0</v>
      </c>
    </row>
    <row r="1555" spans="1:4" hidden="1" x14ac:dyDescent="0.2">
      <c r="A1555" s="221" t="s">
        <v>356</v>
      </c>
      <c r="B1555" s="221">
        <v>142</v>
      </c>
      <c r="D1555" s="221">
        <v>0</v>
      </c>
    </row>
    <row r="1556" spans="1:4" hidden="1" x14ac:dyDescent="0.2">
      <c r="A1556" s="221" t="s">
        <v>355</v>
      </c>
      <c r="B1556" s="221">
        <v>139</v>
      </c>
      <c r="D1556" s="221">
        <v>0</v>
      </c>
    </row>
    <row r="1557" spans="1:4" hidden="1" x14ac:dyDescent="0.2">
      <c r="A1557" s="221" t="s">
        <v>354</v>
      </c>
      <c r="B1557" s="221">
        <v>138</v>
      </c>
      <c r="D1557" s="221">
        <v>0</v>
      </c>
    </row>
    <row r="1558" spans="1:4" hidden="1" x14ac:dyDescent="0.2">
      <c r="A1558" s="221" t="s">
        <v>353</v>
      </c>
      <c r="B1558" s="221">
        <v>138</v>
      </c>
      <c r="D1558" s="221">
        <v>0</v>
      </c>
    </row>
    <row r="1559" spans="1:4" hidden="1" x14ac:dyDescent="0.2">
      <c r="A1559" s="221" t="s">
        <v>352</v>
      </c>
      <c r="B1559" s="221">
        <v>138</v>
      </c>
      <c r="D1559" s="221">
        <v>0</v>
      </c>
    </row>
    <row r="1560" spans="1:4" hidden="1" x14ac:dyDescent="0.2">
      <c r="A1560" s="221" t="s">
        <v>351</v>
      </c>
      <c r="B1560" s="221">
        <v>137</v>
      </c>
      <c r="D1560" s="221">
        <v>0</v>
      </c>
    </row>
    <row r="1561" spans="1:4" hidden="1" x14ac:dyDescent="0.2">
      <c r="A1561" s="221" t="s">
        <v>350</v>
      </c>
      <c r="B1561" s="221">
        <v>136</v>
      </c>
      <c r="D1561" s="221">
        <v>0</v>
      </c>
    </row>
    <row r="1562" spans="1:4" hidden="1" x14ac:dyDescent="0.2">
      <c r="A1562" s="221" t="s">
        <v>349</v>
      </c>
      <c r="B1562" s="221">
        <v>135</v>
      </c>
      <c r="D1562" s="221">
        <v>0</v>
      </c>
    </row>
    <row r="1563" spans="1:4" hidden="1" x14ac:dyDescent="0.2">
      <c r="A1563" s="221" t="s">
        <v>348</v>
      </c>
      <c r="B1563" s="221">
        <v>133</v>
      </c>
      <c r="D1563" s="221">
        <v>0</v>
      </c>
    </row>
    <row r="1564" spans="1:4" hidden="1" x14ac:dyDescent="0.2">
      <c r="A1564" s="221" t="s">
        <v>347</v>
      </c>
      <c r="B1564" s="221">
        <v>133</v>
      </c>
      <c r="D1564" s="221">
        <v>0</v>
      </c>
    </row>
    <row r="1565" spans="1:4" hidden="1" x14ac:dyDescent="0.2">
      <c r="A1565" s="221" t="s">
        <v>346</v>
      </c>
      <c r="B1565" s="221">
        <v>131</v>
      </c>
      <c r="D1565" s="221">
        <v>0</v>
      </c>
    </row>
    <row r="1566" spans="1:4" hidden="1" x14ac:dyDescent="0.2">
      <c r="A1566" s="221" t="s">
        <v>345</v>
      </c>
      <c r="B1566" s="221">
        <v>131</v>
      </c>
      <c r="D1566" s="221">
        <v>0</v>
      </c>
    </row>
    <row r="1567" spans="1:4" hidden="1" x14ac:dyDescent="0.2">
      <c r="A1567" s="221" t="s">
        <v>344</v>
      </c>
      <c r="B1567" s="221">
        <v>130</v>
      </c>
      <c r="D1567" s="221">
        <v>0</v>
      </c>
    </row>
    <row r="1568" spans="1:4" hidden="1" x14ac:dyDescent="0.2">
      <c r="A1568" s="221" t="s">
        <v>343</v>
      </c>
      <c r="B1568" s="221">
        <v>127</v>
      </c>
      <c r="D1568" s="221">
        <v>0</v>
      </c>
    </row>
    <row r="1569" spans="1:4" hidden="1" x14ac:dyDescent="0.2">
      <c r="A1569" s="221" t="s">
        <v>342</v>
      </c>
      <c r="B1569" s="221">
        <v>126</v>
      </c>
      <c r="D1569" s="221">
        <v>0</v>
      </c>
    </row>
    <row r="1570" spans="1:4" hidden="1" x14ac:dyDescent="0.2">
      <c r="A1570" s="221" t="s">
        <v>341</v>
      </c>
      <c r="B1570" s="221">
        <v>125</v>
      </c>
      <c r="D1570" s="221">
        <v>0</v>
      </c>
    </row>
    <row r="1571" spans="1:4" hidden="1" x14ac:dyDescent="0.2">
      <c r="A1571" s="221" t="s">
        <v>340</v>
      </c>
      <c r="B1571" s="221">
        <v>124</v>
      </c>
      <c r="D1571" s="221">
        <v>0</v>
      </c>
    </row>
    <row r="1572" spans="1:4" hidden="1" x14ac:dyDescent="0.2">
      <c r="A1572" s="221" t="s">
        <v>339</v>
      </c>
      <c r="B1572" s="221">
        <v>124</v>
      </c>
      <c r="D1572" s="221">
        <v>0</v>
      </c>
    </row>
    <row r="1573" spans="1:4" hidden="1" x14ac:dyDescent="0.2">
      <c r="A1573" s="221" t="s">
        <v>338</v>
      </c>
      <c r="B1573" s="221">
        <v>119</v>
      </c>
      <c r="D1573" s="221">
        <v>0</v>
      </c>
    </row>
    <row r="1574" spans="1:4" hidden="1" x14ac:dyDescent="0.2">
      <c r="A1574" s="221" t="s">
        <v>337</v>
      </c>
      <c r="B1574" s="221">
        <v>119</v>
      </c>
      <c r="D1574" s="221">
        <v>0</v>
      </c>
    </row>
    <row r="1575" spans="1:4" hidden="1" x14ac:dyDescent="0.2">
      <c r="A1575" s="221" t="s">
        <v>336</v>
      </c>
      <c r="B1575" s="221">
        <v>119</v>
      </c>
      <c r="D1575" s="221">
        <v>0</v>
      </c>
    </row>
    <row r="1576" spans="1:4" hidden="1" x14ac:dyDescent="0.2">
      <c r="A1576" s="221" t="s">
        <v>335</v>
      </c>
      <c r="B1576" s="221">
        <v>117</v>
      </c>
      <c r="D1576" s="221">
        <v>0</v>
      </c>
    </row>
    <row r="1577" spans="1:4" hidden="1" x14ac:dyDescent="0.2">
      <c r="A1577" s="221" t="s">
        <v>334</v>
      </c>
      <c r="B1577" s="221">
        <v>117</v>
      </c>
      <c r="D1577" s="221">
        <v>0</v>
      </c>
    </row>
    <row r="1578" spans="1:4" hidden="1" x14ac:dyDescent="0.2">
      <c r="A1578" s="221" t="s">
        <v>333</v>
      </c>
      <c r="B1578" s="221">
        <v>117</v>
      </c>
      <c r="D1578" s="221">
        <v>0</v>
      </c>
    </row>
    <row r="1579" spans="1:4" hidden="1" x14ac:dyDescent="0.2">
      <c r="A1579" s="221" t="s">
        <v>332</v>
      </c>
      <c r="B1579" s="221">
        <v>115</v>
      </c>
      <c r="D1579" s="221">
        <v>0</v>
      </c>
    </row>
    <row r="1580" spans="1:4" hidden="1" x14ac:dyDescent="0.2">
      <c r="A1580" s="221" t="s">
        <v>331</v>
      </c>
      <c r="B1580" s="221">
        <v>105</v>
      </c>
      <c r="D1580" s="221">
        <v>0</v>
      </c>
    </row>
    <row r="1581" spans="1:4" hidden="1" x14ac:dyDescent="0.2">
      <c r="A1581" s="221" t="s">
        <v>330</v>
      </c>
      <c r="B1581" s="221">
        <v>100</v>
      </c>
      <c r="D1581" s="221">
        <v>0</v>
      </c>
    </row>
    <row r="1582" spans="1:4" hidden="1" x14ac:dyDescent="0.2">
      <c r="A1582" s="221" t="s">
        <v>329</v>
      </c>
      <c r="B1582" s="221">
        <v>96</v>
      </c>
      <c r="D1582" s="221">
        <v>0</v>
      </c>
    </row>
    <row r="1583" spans="1:4" hidden="1" x14ac:dyDescent="0.2">
      <c r="A1583" s="221" t="s">
        <v>328</v>
      </c>
      <c r="B1583" s="221">
        <v>96</v>
      </c>
      <c r="D1583" s="221">
        <v>0</v>
      </c>
    </row>
    <row r="1584" spans="1:4" hidden="1" x14ac:dyDescent="0.2">
      <c r="A1584" s="221" t="s">
        <v>327</v>
      </c>
      <c r="B1584" s="221">
        <v>94</v>
      </c>
      <c r="D1584" s="221">
        <v>0</v>
      </c>
    </row>
    <row r="1585" spans="1:4" hidden="1" x14ac:dyDescent="0.2">
      <c r="A1585" s="221" t="s">
        <v>326</v>
      </c>
      <c r="B1585" s="221">
        <v>93</v>
      </c>
      <c r="D1585" s="221">
        <v>0</v>
      </c>
    </row>
    <row r="1586" spans="1:4" hidden="1" x14ac:dyDescent="0.2">
      <c r="A1586" s="221" t="s">
        <v>325</v>
      </c>
      <c r="B1586" s="221">
        <v>92</v>
      </c>
      <c r="D1586" s="221">
        <v>0</v>
      </c>
    </row>
    <row r="1587" spans="1:4" hidden="1" x14ac:dyDescent="0.2">
      <c r="A1587" s="221" t="s">
        <v>324</v>
      </c>
      <c r="B1587" s="221">
        <v>91</v>
      </c>
      <c r="D1587" s="221">
        <v>0</v>
      </c>
    </row>
    <row r="1588" spans="1:4" hidden="1" x14ac:dyDescent="0.2">
      <c r="A1588" s="221" t="s">
        <v>323</v>
      </c>
      <c r="B1588" s="221">
        <v>91</v>
      </c>
      <c r="D1588" s="221">
        <v>0</v>
      </c>
    </row>
    <row r="1589" spans="1:4" hidden="1" x14ac:dyDescent="0.2">
      <c r="A1589" s="221" t="s">
        <v>322</v>
      </c>
      <c r="B1589" s="221">
        <v>91</v>
      </c>
      <c r="D1589" s="221">
        <v>0</v>
      </c>
    </row>
    <row r="1590" spans="1:4" hidden="1" x14ac:dyDescent="0.2">
      <c r="A1590" s="221" t="s">
        <v>321</v>
      </c>
      <c r="B1590" s="221">
        <v>88</v>
      </c>
      <c r="D1590" s="221">
        <v>0</v>
      </c>
    </row>
    <row r="1591" spans="1:4" hidden="1" x14ac:dyDescent="0.2">
      <c r="A1591" s="221" t="s">
        <v>320</v>
      </c>
      <c r="B1591" s="221">
        <v>85</v>
      </c>
      <c r="D1591" s="221">
        <v>0</v>
      </c>
    </row>
    <row r="1592" spans="1:4" hidden="1" x14ac:dyDescent="0.2">
      <c r="A1592" s="221" t="s">
        <v>287</v>
      </c>
      <c r="B1592" s="221">
        <v>84</v>
      </c>
      <c r="D1592" s="221">
        <v>0</v>
      </c>
    </row>
    <row r="1593" spans="1:4" hidden="1" x14ac:dyDescent="0.2">
      <c r="A1593" s="221" t="s">
        <v>286</v>
      </c>
      <c r="B1593" s="221">
        <v>83</v>
      </c>
      <c r="D1593" s="221">
        <v>0</v>
      </c>
    </row>
    <row r="1594" spans="1:4" hidden="1" x14ac:dyDescent="0.2">
      <c r="A1594" s="221" t="s">
        <v>319</v>
      </c>
      <c r="B1594" s="221">
        <v>81</v>
      </c>
      <c r="D1594" s="221">
        <v>0</v>
      </c>
    </row>
    <row r="1595" spans="1:4" hidden="1" x14ac:dyDescent="0.2">
      <c r="A1595" s="221" t="s">
        <v>318</v>
      </c>
      <c r="B1595" s="221">
        <v>80</v>
      </c>
      <c r="D1595" s="221">
        <v>0</v>
      </c>
    </row>
    <row r="1596" spans="1:4" hidden="1" x14ac:dyDescent="0.2">
      <c r="A1596" s="221" t="s">
        <v>317</v>
      </c>
      <c r="B1596" s="221">
        <v>79</v>
      </c>
      <c r="D1596" s="221">
        <v>0</v>
      </c>
    </row>
    <row r="1597" spans="1:4" hidden="1" x14ac:dyDescent="0.2">
      <c r="A1597" s="221" t="s">
        <v>316</v>
      </c>
      <c r="B1597" s="221">
        <v>77</v>
      </c>
      <c r="D1597" s="221">
        <v>0</v>
      </c>
    </row>
    <row r="1598" spans="1:4" hidden="1" x14ac:dyDescent="0.2">
      <c r="A1598" s="221" t="s">
        <v>315</v>
      </c>
      <c r="B1598" s="221">
        <v>74</v>
      </c>
      <c r="D1598" s="221">
        <v>0</v>
      </c>
    </row>
    <row r="1599" spans="1:4" hidden="1" x14ac:dyDescent="0.2">
      <c r="A1599" s="221" t="s">
        <v>314</v>
      </c>
      <c r="B1599" s="221">
        <v>73</v>
      </c>
      <c r="D1599" s="221">
        <v>0</v>
      </c>
    </row>
    <row r="1600" spans="1:4" hidden="1" x14ac:dyDescent="0.2">
      <c r="A1600" s="221" t="s">
        <v>313</v>
      </c>
      <c r="B1600" s="221">
        <v>71</v>
      </c>
      <c r="D1600" s="221">
        <v>0</v>
      </c>
    </row>
    <row r="1601" spans="1:4" hidden="1" x14ac:dyDescent="0.2">
      <c r="A1601" s="221" t="s">
        <v>312</v>
      </c>
      <c r="B1601" s="221">
        <v>69</v>
      </c>
      <c r="D1601" s="221">
        <v>0</v>
      </c>
    </row>
    <row r="1602" spans="1:4" hidden="1" x14ac:dyDescent="0.2">
      <c r="A1602" s="221" t="s">
        <v>311</v>
      </c>
      <c r="B1602" s="221">
        <v>69</v>
      </c>
      <c r="D1602" s="221">
        <v>0</v>
      </c>
    </row>
    <row r="1603" spans="1:4" hidden="1" x14ac:dyDescent="0.2">
      <c r="A1603" s="221" t="s">
        <v>310</v>
      </c>
      <c r="B1603" s="221">
        <v>68</v>
      </c>
      <c r="D1603" s="221">
        <v>0</v>
      </c>
    </row>
    <row r="1604" spans="1:4" hidden="1" x14ac:dyDescent="0.2">
      <c r="A1604" s="221" t="s">
        <v>309</v>
      </c>
      <c r="B1604" s="221">
        <v>68</v>
      </c>
      <c r="D1604" s="221">
        <v>0</v>
      </c>
    </row>
    <row r="1605" spans="1:4" hidden="1" x14ac:dyDescent="0.2">
      <c r="A1605" s="221" t="s">
        <v>308</v>
      </c>
      <c r="B1605" s="221">
        <v>68</v>
      </c>
      <c r="D1605" s="221">
        <v>0</v>
      </c>
    </row>
    <row r="1606" spans="1:4" hidden="1" x14ac:dyDescent="0.2">
      <c r="A1606" s="221" t="s">
        <v>307</v>
      </c>
      <c r="B1606" s="221">
        <v>66</v>
      </c>
      <c r="D1606" s="221">
        <v>0</v>
      </c>
    </row>
    <row r="1607" spans="1:4" hidden="1" x14ac:dyDescent="0.2">
      <c r="A1607" s="221" t="s">
        <v>306</v>
      </c>
      <c r="B1607" s="221">
        <v>61</v>
      </c>
      <c r="D1607" s="221">
        <v>0</v>
      </c>
    </row>
    <row r="1608" spans="1:4" hidden="1" x14ac:dyDescent="0.2">
      <c r="A1608" s="221" t="s">
        <v>305</v>
      </c>
      <c r="B1608" s="221">
        <v>60</v>
      </c>
      <c r="D1608" s="221">
        <v>0</v>
      </c>
    </row>
    <row r="1609" spans="1:4" hidden="1" x14ac:dyDescent="0.2">
      <c r="A1609" s="221" t="s">
        <v>304</v>
      </c>
      <c r="B1609" s="221">
        <v>60</v>
      </c>
      <c r="D1609" s="221">
        <v>0</v>
      </c>
    </row>
    <row r="1610" spans="1:4" hidden="1" x14ac:dyDescent="0.2">
      <c r="A1610" s="221" t="s">
        <v>303</v>
      </c>
      <c r="B1610" s="221">
        <v>60</v>
      </c>
      <c r="D1610" s="221">
        <v>0</v>
      </c>
    </row>
    <row r="1611" spans="1:4" hidden="1" x14ac:dyDescent="0.2">
      <c r="A1611" s="221" t="s">
        <v>302</v>
      </c>
      <c r="B1611" s="221">
        <v>59</v>
      </c>
      <c r="D1611" s="221">
        <v>0</v>
      </c>
    </row>
    <row r="1612" spans="1:4" hidden="1" x14ac:dyDescent="0.2">
      <c r="A1612" s="221" t="s">
        <v>301</v>
      </c>
      <c r="B1612" s="221">
        <v>58</v>
      </c>
      <c r="D1612" s="221">
        <v>0</v>
      </c>
    </row>
    <row r="1613" spans="1:4" hidden="1" x14ac:dyDescent="0.2">
      <c r="A1613" s="221" t="s">
        <v>300</v>
      </c>
      <c r="B1613" s="221">
        <v>58</v>
      </c>
      <c r="D1613" s="221">
        <v>0</v>
      </c>
    </row>
    <row r="1614" spans="1:4" hidden="1" x14ac:dyDescent="0.2">
      <c r="A1614" s="221" t="s">
        <v>299</v>
      </c>
      <c r="B1614" s="221">
        <v>58</v>
      </c>
      <c r="D1614" s="221">
        <v>0</v>
      </c>
    </row>
    <row r="1615" spans="1:4" hidden="1" x14ac:dyDescent="0.2">
      <c r="A1615" s="221" t="s">
        <v>298</v>
      </c>
      <c r="B1615" s="221">
        <v>57</v>
      </c>
      <c r="D1615" s="221">
        <v>0</v>
      </c>
    </row>
    <row r="1616" spans="1:4" hidden="1" x14ac:dyDescent="0.2">
      <c r="A1616" s="221" t="s">
        <v>297</v>
      </c>
      <c r="B1616" s="221">
        <v>54</v>
      </c>
      <c r="D1616" s="221">
        <v>0</v>
      </c>
    </row>
    <row r="1617" spans="1:4" hidden="1" x14ac:dyDescent="0.2">
      <c r="A1617" s="221" t="s">
        <v>296</v>
      </c>
      <c r="B1617" s="221">
        <v>52</v>
      </c>
      <c r="D1617" s="221">
        <v>0</v>
      </c>
    </row>
    <row r="1618" spans="1:4" hidden="1" x14ac:dyDescent="0.2">
      <c r="A1618" s="221" t="s">
        <v>295</v>
      </c>
      <c r="B1618" s="221">
        <v>48</v>
      </c>
      <c r="D1618" s="221">
        <v>0</v>
      </c>
    </row>
    <row r="1619" spans="1:4" hidden="1" x14ac:dyDescent="0.2">
      <c r="A1619" s="221" t="s">
        <v>294</v>
      </c>
      <c r="B1619" s="221">
        <v>48</v>
      </c>
      <c r="D1619" s="221">
        <v>0</v>
      </c>
    </row>
    <row r="1620" spans="1:4" hidden="1" x14ac:dyDescent="0.2">
      <c r="A1620" s="221" t="s">
        <v>293</v>
      </c>
      <c r="B1620" s="221">
        <v>46</v>
      </c>
      <c r="D1620" s="221">
        <v>0</v>
      </c>
    </row>
    <row r="1621" spans="1:4" hidden="1" x14ac:dyDescent="0.2">
      <c r="A1621" s="221" t="s">
        <v>292</v>
      </c>
      <c r="B1621" s="221">
        <v>46</v>
      </c>
      <c r="D1621" s="221">
        <v>0</v>
      </c>
    </row>
    <row r="1622" spans="1:4" hidden="1" x14ac:dyDescent="0.2">
      <c r="A1622" s="221" t="s">
        <v>291</v>
      </c>
      <c r="B1622" s="221">
        <v>45</v>
      </c>
      <c r="D1622" s="221">
        <v>0</v>
      </c>
    </row>
    <row r="1623" spans="1:4" hidden="1" x14ac:dyDescent="0.2">
      <c r="A1623" s="221" t="s">
        <v>290</v>
      </c>
      <c r="B1623" s="221">
        <v>42</v>
      </c>
      <c r="D1623" s="221">
        <v>0</v>
      </c>
    </row>
    <row r="1624" spans="1:4" hidden="1" x14ac:dyDescent="0.2">
      <c r="A1624" s="221" t="s">
        <v>289</v>
      </c>
      <c r="B1624" s="221">
        <v>42</v>
      </c>
      <c r="D1624" s="221">
        <v>0</v>
      </c>
    </row>
    <row r="1625" spans="1:4" hidden="1" x14ac:dyDescent="0.2">
      <c r="A1625" s="221" t="s">
        <v>288</v>
      </c>
      <c r="B1625" s="221">
        <v>41</v>
      </c>
      <c r="D1625" s="221">
        <v>0</v>
      </c>
    </row>
    <row r="1626" spans="1:4" hidden="1" x14ac:dyDescent="0.2">
      <c r="A1626" s="221" t="s">
        <v>287</v>
      </c>
      <c r="B1626" s="221">
        <v>41</v>
      </c>
      <c r="D1626" s="221">
        <v>0</v>
      </c>
    </row>
    <row r="1627" spans="1:4" hidden="1" x14ac:dyDescent="0.2">
      <c r="A1627" s="221" t="s">
        <v>286</v>
      </c>
      <c r="B1627" s="221">
        <v>41</v>
      </c>
      <c r="D1627" s="221">
        <v>0</v>
      </c>
    </row>
    <row r="1628" spans="1:4" hidden="1" x14ac:dyDescent="0.2">
      <c r="A1628" s="221" t="s">
        <v>285</v>
      </c>
      <c r="B1628" s="221">
        <v>36</v>
      </c>
      <c r="D1628" s="221">
        <v>0</v>
      </c>
    </row>
    <row r="1629" spans="1:4" hidden="1" x14ac:dyDescent="0.2">
      <c r="A1629" s="221" t="s">
        <v>284</v>
      </c>
      <c r="B1629" s="221">
        <v>35</v>
      </c>
      <c r="D1629" s="221">
        <v>0</v>
      </c>
    </row>
    <row r="1630" spans="1:4" hidden="1" x14ac:dyDescent="0.2">
      <c r="A1630" s="221" t="s">
        <v>283</v>
      </c>
      <c r="B1630" s="221">
        <v>33</v>
      </c>
      <c r="D1630" s="221">
        <v>0</v>
      </c>
    </row>
    <row r="1631" spans="1:4" hidden="1" x14ac:dyDescent="0.2">
      <c r="A1631" s="221" t="s">
        <v>282</v>
      </c>
      <c r="B1631" s="221">
        <v>31</v>
      </c>
      <c r="D1631" s="221">
        <v>0</v>
      </c>
    </row>
    <row r="1632" spans="1:4" hidden="1" x14ac:dyDescent="0.2">
      <c r="A1632" s="221" t="s">
        <v>281</v>
      </c>
      <c r="B1632" s="221">
        <v>22</v>
      </c>
      <c r="D1632" s="221">
        <v>0</v>
      </c>
    </row>
    <row r="1633" spans="1:4" hidden="1" x14ac:dyDescent="0.2">
      <c r="A1633" s="221" t="s">
        <v>280</v>
      </c>
      <c r="B1633" s="221">
        <v>22</v>
      </c>
      <c r="D1633" s="221">
        <v>0</v>
      </c>
    </row>
    <row r="1634" spans="1:4" hidden="1" x14ac:dyDescent="0.2">
      <c r="A1634" s="221" t="s">
        <v>279</v>
      </c>
      <c r="B1634" s="221">
        <v>15</v>
      </c>
      <c r="D1634" s="221">
        <v>0</v>
      </c>
    </row>
    <row r="1635" spans="1:4" hidden="1" x14ac:dyDescent="0.2">
      <c r="A1635" s="221" t="s">
        <v>278</v>
      </c>
      <c r="B1635" s="221">
        <v>10</v>
      </c>
      <c r="D1635" s="221">
        <v>0</v>
      </c>
    </row>
    <row r="1636" spans="1:4" hidden="1" x14ac:dyDescent="0.2">
      <c r="A1636" s="221" t="s">
        <v>277</v>
      </c>
      <c r="B1636" s="221">
        <v>9</v>
      </c>
      <c r="D1636" s="221">
        <v>0</v>
      </c>
    </row>
    <row r="1637" spans="1:4" hidden="1" x14ac:dyDescent="0.2">
      <c r="A1637" s="221" t="s">
        <v>276</v>
      </c>
      <c r="B1637" s="221">
        <v>9</v>
      </c>
      <c r="D1637" s="221">
        <v>0</v>
      </c>
    </row>
  </sheetData>
  <autoFilter ref="A1:D1637" xr:uid="{16F6E6C3-4747-4121-8D51-087211FB9D80}">
    <filterColumn colId="3">
      <filters>
        <filter val="0.290562451"/>
        <filter val="0.539327055"/>
        <filter val="10.53116622"/>
        <filter val="10.9450091"/>
        <filter val="11.17953577"/>
        <filter val="12.53620611"/>
        <filter val="12.55060729"/>
        <filter val="14.65677715"/>
        <filter val="15.81564342"/>
        <filter val="17.531593"/>
        <filter val="17.82811073"/>
        <filter val="17.85782035"/>
        <filter val="18.02393413"/>
        <filter val="18.07672307"/>
        <filter val="18.42380385"/>
        <filter val="19.04438568"/>
        <filter val="19.1227774"/>
        <filter val="19.15618846"/>
        <filter val="19.58531474"/>
        <filter val="19.83683433"/>
        <filter val="21.12211221"/>
        <filter val="22.73783938"/>
        <filter val="23.57849341"/>
        <filter val="23.72598858"/>
        <filter val="23.7433417"/>
        <filter val="23.74537346"/>
        <filter val="24.06280079"/>
        <filter val="25.1317876"/>
        <filter val="25.82050858"/>
        <filter val="26.44203392"/>
        <filter val="26.91615369"/>
        <filter val="26.95736133"/>
        <filter val="27.2355617"/>
        <filter val="27.60728016"/>
        <filter val="27.87054153"/>
        <filter val="27.94954999"/>
        <filter val="27.96533269"/>
        <filter val="28.93144657"/>
        <filter val="28.98429948"/>
        <filter val="29.61370094"/>
        <filter val="30.2361057"/>
        <filter val="31.18368741"/>
        <filter val="32.03962546"/>
        <filter val="32.04192748"/>
        <filter val="32.44499857"/>
        <filter val="33.50556273"/>
        <filter val="37.2298461"/>
        <filter val="4.718396291"/>
        <filter val="4.932692308"/>
        <filter val="6.346421877"/>
        <filter val="6.47742134"/>
        <filter val="6.599491846"/>
        <filter val="7.283675471"/>
        <filter val="7.374934176"/>
        <filter val="7.860722764"/>
      </filters>
    </filterColumn>
    <sortState xmlns:xlrd2="http://schemas.microsoft.com/office/spreadsheetml/2017/richdata2" ref="A2:D798">
      <sortCondition descending="1" ref="D1:D1637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A5FE-FA56-41BC-A1BE-436047E5DB8F}">
  <dimension ref="A1:E1258"/>
  <sheetViews>
    <sheetView workbookViewId="0"/>
  </sheetViews>
  <sheetFormatPr defaultRowHeight="14.25" x14ac:dyDescent="0.2"/>
  <cols>
    <col min="1" max="1" width="20.42578125" style="224" bestFit="1" customWidth="1"/>
    <col min="2" max="5" width="9.28515625" style="224" bestFit="1" customWidth="1"/>
    <col min="6" max="16384" width="9.140625" style="224"/>
  </cols>
  <sheetData>
    <row r="1" spans="1:5" ht="15" x14ac:dyDescent="0.2">
      <c r="A1" s="227" t="s">
        <v>2004</v>
      </c>
      <c r="B1" s="227" t="s">
        <v>241</v>
      </c>
      <c r="C1" s="227" t="s">
        <v>237</v>
      </c>
      <c r="D1" s="227" t="s">
        <v>2003</v>
      </c>
      <c r="E1" s="227" t="s">
        <v>2002</v>
      </c>
    </row>
    <row r="2" spans="1:5" ht="15" x14ac:dyDescent="0.2">
      <c r="A2" s="226">
        <v>43538</v>
      </c>
      <c r="B2" s="225">
        <v>53.439998626708977</v>
      </c>
      <c r="C2" s="225">
        <v>22.819999694824219</v>
      </c>
      <c r="D2" s="225">
        <v>41.389999389648438</v>
      </c>
      <c r="E2" s="225">
        <v>45.932498931884773</v>
      </c>
    </row>
    <row r="3" spans="1:5" ht="15" x14ac:dyDescent="0.2">
      <c r="A3" s="226">
        <v>43539</v>
      </c>
      <c r="B3" s="225">
        <v>54.330001831054688</v>
      </c>
      <c r="C3" s="225">
        <v>23.29000091552734</v>
      </c>
      <c r="D3" s="225">
        <v>42.452499389648438</v>
      </c>
      <c r="E3" s="225">
        <v>46.529998779296882</v>
      </c>
    </row>
    <row r="4" spans="1:5" ht="15" x14ac:dyDescent="0.2">
      <c r="A4" s="226">
        <v>43542</v>
      </c>
      <c r="B4" s="225">
        <v>54.099998474121087</v>
      </c>
      <c r="C4" s="225">
        <v>23.25</v>
      </c>
      <c r="D4" s="225">
        <v>42.237499237060547</v>
      </c>
      <c r="E4" s="225">
        <v>47.005001068115227</v>
      </c>
    </row>
    <row r="5" spans="1:5" ht="15" x14ac:dyDescent="0.2">
      <c r="A5" s="226">
        <v>43543</v>
      </c>
      <c r="B5" s="225">
        <v>54.169998168945313</v>
      </c>
      <c r="C5" s="225">
        <v>26</v>
      </c>
      <c r="D5" s="225">
        <v>43.927501678466797</v>
      </c>
      <c r="E5" s="225">
        <v>46.632499694824219</v>
      </c>
    </row>
    <row r="6" spans="1:5" ht="15" x14ac:dyDescent="0.2">
      <c r="A6" s="226">
        <v>43544</v>
      </c>
      <c r="B6" s="225">
        <v>53.819999694824219</v>
      </c>
      <c r="C6" s="225">
        <v>25.70000076293945</v>
      </c>
      <c r="D6" s="225">
        <v>43.599998474121087</v>
      </c>
      <c r="E6" s="225">
        <v>47.040000915527337</v>
      </c>
    </row>
    <row r="7" spans="1:5" ht="15" x14ac:dyDescent="0.2">
      <c r="A7" s="226">
        <v>43545</v>
      </c>
      <c r="B7" s="225">
        <v>54.639999389648438</v>
      </c>
      <c r="C7" s="225">
        <v>27.889999389648441</v>
      </c>
      <c r="D7" s="225">
        <v>45.985000610351563</v>
      </c>
      <c r="E7" s="225">
        <v>48.772499084472663</v>
      </c>
    </row>
    <row r="8" spans="1:5" ht="15" x14ac:dyDescent="0.2">
      <c r="A8" s="226">
        <v>43546</v>
      </c>
      <c r="B8" s="225">
        <v>53.259998321533203</v>
      </c>
      <c r="C8" s="225">
        <v>26.370000839233398</v>
      </c>
      <c r="D8" s="225">
        <v>44.375</v>
      </c>
      <c r="E8" s="225">
        <v>47.762500762939453</v>
      </c>
    </row>
    <row r="9" spans="1:5" ht="15" x14ac:dyDescent="0.2">
      <c r="A9" s="226">
        <v>43549</v>
      </c>
      <c r="B9" s="225">
        <v>52.779998779296882</v>
      </c>
      <c r="C9" s="225">
        <v>25.969999313354489</v>
      </c>
      <c r="D9" s="225">
        <v>43.444999694824219</v>
      </c>
      <c r="E9" s="225">
        <v>47.185001373291023</v>
      </c>
    </row>
    <row r="10" spans="1:5" ht="15" x14ac:dyDescent="0.2">
      <c r="A10" s="226">
        <v>43550</v>
      </c>
      <c r="B10" s="225">
        <v>53.439998626708977</v>
      </c>
      <c r="C10" s="225">
        <v>25.690000534057621</v>
      </c>
      <c r="D10" s="225">
        <v>44.217498779296882</v>
      </c>
      <c r="E10" s="225">
        <v>46.697498321533203</v>
      </c>
    </row>
    <row r="11" spans="1:5" ht="15" x14ac:dyDescent="0.2">
      <c r="A11" s="226">
        <v>43551</v>
      </c>
      <c r="B11" s="225">
        <v>53.159999847412109</v>
      </c>
      <c r="C11" s="225">
        <v>24.889999389648441</v>
      </c>
      <c r="D11" s="225">
        <v>44.125</v>
      </c>
      <c r="E11" s="225">
        <v>47.117500305175781</v>
      </c>
    </row>
    <row r="12" spans="1:5" ht="15" x14ac:dyDescent="0.2">
      <c r="A12" s="226">
        <v>43552</v>
      </c>
      <c r="B12" s="225">
        <v>53.110000610351563</v>
      </c>
      <c r="C12" s="225">
        <v>25.059999465942379</v>
      </c>
      <c r="D12" s="225">
        <v>44.3125</v>
      </c>
      <c r="E12" s="225">
        <v>47.180000305175781</v>
      </c>
    </row>
    <row r="13" spans="1:5" ht="15" x14ac:dyDescent="0.2">
      <c r="A13" s="226">
        <v>43553</v>
      </c>
      <c r="B13" s="225">
        <v>53.700000762939453</v>
      </c>
      <c r="C13" s="225">
        <v>25.520000457763668</v>
      </c>
      <c r="D13" s="225">
        <v>44.889999389648438</v>
      </c>
      <c r="E13" s="225">
        <v>47.487499237060547</v>
      </c>
    </row>
    <row r="14" spans="1:5" ht="15" x14ac:dyDescent="0.2">
      <c r="A14" s="226">
        <v>43556</v>
      </c>
      <c r="B14" s="225">
        <v>54.509998321533203</v>
      </c>
      <c r="C14" s="225">
        <v>26.360000610351559</v>
      </c>
      <c r="D14" s="225">
        <v>45.569999694824219</v>
      </c>
      <c r="E14" s="225">
        <v>47.810001373291023</v>
      </c>
    </row>
    <row r="15" spans="1:5" ht="15" x14ac:dyDescent="0.2">
      <c r="A15" s="226">
        <v>43557</v>
      </c>
      <c r="B15" s="225">
        <v>54.360000610351563</v>
      </c>
      <c r="C15" s="225">
        <v>26.75</v>
      </c>
      <c r="D15" s="225">
        <v>45.75</v>
      </c>
      <c r="E15" s="225">
        <v>48.505001068115227</v>
      </c>
    </row>
    <row r="16" spans="1:5" ht="15" x14ac:dyDescent="0.2">
      <c r="A16" s="226">
        <v>43558</v>
      </c>
      <c r="B16" s="225">
        <v>55.479999542236328</v>
      </c>
      <c r="C16" s="225">
        <v>29.020000457763668</v>
      </c>
      <c r="D16" s="225">
        <v>47.154998779296882</v>
      </c>
      <c r="E16" s="225">
        <v>48.837501525878913</v>
      </c>
    </row>
    <row r="17" spans="1:5" ht="15" x14ac:dyDescent="0.2">
      <c r="A17" s="226">
        <v>43559</v>
      </c>
      <c r="B17" s="225">
        <v>55.919998168945313</v>
      </c>
      <c r="C17" s="225">
        <v>29.090000152587891</v>
      </c>
      <c r="D17" s="225">
        <v>47.064998626708977</v>
      </c>
      <c r="E17" s="225">
        <v>48.922500610351563</v>
      </c>
    </row>
    <row r="18" spans="1:5" ht="15" x14ac:dyDescent="0.2">
      <c r="A18" s="226">
        <v>43560</v>
      </c>
      <c r="B18" s="225">
        <v>55.599998474121087</v>
      </c>
      <c r="C18" s="225">
        <v>28.979999542236332</v>
      </c>
      <c r="D18" s="225">
        <v>47.737499237060547</v>
      </c>
      <c r="E18" s="225">
        <v>49.25</v>
      </c>
    </row>
    <row r="19" spans="1:5" ht="15" x14ac:dyDescent="0.2">
      <c r="A19" s="226">
        <v>43563</v>
      </c>
      <c r="B19" s="225">
        <v>55.680000305175781</v>
      </c>
      <c r="C19" s="225">
        <v>28.530000686645511</v>
      </c>
      <c r="D19" s="225">
        <v>47.947498321533203</v>
      </c>
      <c r="E19" s="225">
        <v>50.025001525878913</v>
      </c>
    </row>
    <row r="20" spans="1:5" ht="15" x14ac:dyDescent="0.2">
      <c r="A20" s="226">
        <v>43564</v>
      </c>
      <c r="B20" s="225">
        <v>55.319999694824219</v>
      </c>
      <c r="C20" s="225">
        <v>27.239999771118161</v>
      </c>
      <c r="D20" s="225">
        <v>47.314998626708977</v>
      </c>
      <c r="E20" s="225">
        <v>49.875</v>
      </c>
    </row>
    <row r="21" spans="1:5" ht="15" x14ac:dyDescent="0.2">
      <c r="A21" s="226">
        <v>43565</v>
      </c>
      <c r="B21" s="225">
        <v>55.75</v>
      </c>
      <c r="C21" s="225">
        <v>27.829999923706051</v>
      </c>
      <c r="D21" s="225">
        <v>48.025001525878913</v>
      </c>
      <c r="E21" s="225">
        <v>50.154998779296882</v>
      </c>
    </row>
    <row r="22" spans="1:5" ht="15" x14ac:dyDescent="0.2">
      <c r="A22" s="226">
        <v>43566</v>
      </c>
      <c r="B22" s="225">
        <v>55.799999237060547</v>
      </c>
      <c r="C22" s="225">
        <v>27.79000091552734</v>
      </c>
      <c r="D22" s="225">
        <v>47.884998321533203</v>
      </c>
      <c r="E22" s="225">
        <v>49.737499237060547</v>
      </c>
    </row>
    <row r="23" spans="1:5" ht="15" x14ac:dyDescent="0.2">
      <c r="A23" s="226">
        <v>43567</v>
      </c>
      <c r="B23" s="225">
        <v>56.419998168945313</v>
      </c>
      <c r="C23" s="225">
        <v>27.85000038146973</v>
      </c>
      <c r="D23" s="225">
        <v>47.502498626708977</v>
      </c>
      <c r="E23" s="225">
        <v>49.717498779296882</v>
      </c>
    </row>
    <row r="24" spans="1:5" ht="15" x14ac:dyDescent="0.2">
      <c r="A24" s="226">
        <v>43570</v>
      </c>
      <c r="B24" s="225">
        <v>56.279998779296882</v>
      </c>
      <c r="C24" s="225">
        <v>27.329999923706051</v>
      </c>
      <c r="D24" s="225">
        <v>46.174999237060547</v>
      </c>
      <c r="E24" s="225">
        <v>49.807498931884773</v>
      </c>
    </row>
    <row r="25" spans="1:5" ht="15" x14ac:dyDescent="0.2">
      <c r="A25" s="226">
        <v>43571</v>
      </c>
      <c r="B25" s="225">
        <v>56.709999084472663</v>
      </c>
      <c r="C25" s="225">
        <v>27.930000305175781</v>
      </c>
      <c r="D25" s="225">
        <v>47.052501678466797</v>
      </c>
      <c r="E25" s="225">
        <v>49.8125</v>
      </c>
    </row>
    <row r="26" spans="1:5" ht="15" x14ac:dyDescent="0.2">
      <c r="A26" s="226">
        <v>43572</v>
      </c>
      <c r="B26" s="225">
        <v>58.560001373291023</v>
      </c>
      <c r="C26" s="225">
        <v>27.489999771118161</v>
      </c>
      <c r="D26" s="225">
        <v>46.822498321533203</v>
      </c>
      <c r="E26" s="225">
        <v>50.782501220703118</v>
      </c>
    </row>
    <row r="27" spans="1:5" ht="15" x14ac:dyDescent="0.2">
      <c r="A27" s="226">
        <v>43573</v>
      </c>
      <c r="B27" s="225">
        <v>58.490001678466797</v>
      </c>
      <c r="C27" s="225">
        <v>27.680000305175781</v>
      </c>
      <c r="D27" s="225">
        <v>46.575000762939453</v>
      </c>
      <c r="E27" s="225">
        <v>50.965000152587891</v>
      </c>
    </row>
    <row r="28" spans="1:5" ht="15" x14ac:dyDescent="0.2">
      <c r="A28" s="226">
        <v>43577</v>
      </c>
      <c r="B28" s="225">
        <v>58.819999694824219</v>
      </c>
      <c r="C28" s="225">
        <v>28.180000305175781</v>
      </c>
      <c r="D28" s="225">
        <v>47.117500305175781</v>
      </c>
      <c r="E28" s="225">
        <v>51.132499694824219</v>
      </c>
    </row>
    <row r="29" spans="1:5" ht="15" x14ac:dyDescent="0.2">
      <c r="A29" s="226">
        <v>43578</v>
      </c>
      <c r="B29" s="225">
        <v>58.779998779296882</v>
      </c>
      <c r="C29" s="225">
        <v>27.969999313354489</v>
      </c>
      <c r="D29" s="225">
        <v>47.667499542236328</v>
      </c>
      <c r="E29" s="225">
        <v>51.869998931884773</v>
      </c>
    </row>
    <row r="30" spans="1:5" ht="15" x14ac:dyDescent="0.2">
      <c r="A30" s="226">
        <v>43579</v>
      </c>
      <c r="B30" s="225">
        <v>58.720001220703118</v>
      </c>
      <c r="C30" s="225">
        <v>28.45999908447266</v>
      </c>
      <c r="D30" s="225">
        <v>47.792499542236328</v>
      </c>
      <c r="E30" s="225">
        <v>51.790000915527337</v>
      </c>
    </row>
    <row r="31" spans="1:5" ht="15" x14ac:dyDescent="0.2">
      <c r="A31" s="226">
        <v>43580</v>
      </c>
      <c r="B31" s="225">
        <v>57.610000610351563</v>
      </c>
      <c r="C31" s="225">
        <v>27.659999847412109</v>
      </c>
      <c r="D31" s="225">
        <v>46.727500915527337</v>
      </c>
      <c r="E31" s="225">
        <v>51.319999694824219</v>
      </c>
    </row>
    <row r="32" spans="1:5" ht="15" x14ac:dyDescent="0.2">
      <c r="A32" s="226">
        <v>43581</v>
      </c>
      <c r="B32" s="225">
        <v>52.430000305175781</v>
      </c>
      <c r="C32" s="225">
        <v>27.879999160766602</v>
      </c>
      <c r="D32" s="225">
        <v>44.522499084472663</v>
      </c>
      <c r="E32" s="225">
        <v>51.075000762939453</v>
      </c>
    </row>
    <row r="33" spans="1:5" ht="15" x14ac:dyDescent="0.2">
      <c r="A33" s="226">
        <v>43584</v>
      </c>
      <c r="B33" s="225">
        <v>51.110000610351563</v>
      </c>
      <c r="C33" s="225">
        <v>27.690000534057621</v>
      </c>
      <c r="D33" s="225">
        <v>44.832500457763672</v>
      </c>
      <c r="E33" s="225">
        <v>51.152500152587891</v>
      </c>
    </row>
    <row r="34" spans="1:5" ht="15" x14ac:dyDescent="0.2">
      <c r="A34" s="226">
        <v>43585</v>
      </c>
      <c r="B34" s="225">
        <v>51.040000915527337</v>
      </c>
      <c r="C34" s="225">
        <v>27.629999160766602</v>
      </c>
      <c r="D34" s="225">
        <v>45.25</v>
      </c>
      <c r="E34" s="225">
        <v>50.167499542236328</v>
      </c>
    </row>
    <row r="35" spans="1:5" ht="15" x14ac:dyDescent="0.2">
      <c r="A35" s="226">
        <v>43586</v>
      </c>
      <c r="B35" s="225">
        <v>50.759998321533203</v>
      </c>
      <c r="C35" s="225">
        <v>26.809999465942379</v>
      </c>
      <c r="D35" s="225">
        <v>45.117500305175781</v>
      </c>
      <c r="E35" s="225">
        <v>52.630001068115227</v>
      </c>
    </row>
    <row r="36" spans="1:5" ht="15" x14ac:dyDescent="0.2">
      <c r="A36" s="226">
        <v>43587</v>
      </c>
      <c r="B36" s="225">
        <v>50.549999237060547</v>
      </c>
      <c r="C36" s="225">
        <v>28.29000091552734</v>
      </c>
      <c r="D36" s="225">
        <v>45.797500610351563</v>
      </c>
      <c r="E36" s="225">
        <v>52.287498474121087</v>
      </c>
    </row>
    <row r="37" spans="1:5" ht="15" x14ac:dyDescent="0.2">
      <c r="A37" s="226">
        <v>43588</v>
      </c>
      <c r="B37" s="225">
        <v>51.75</v>
      </c>
      <c r="C37" s="225">
        <v>28.219999313354489</v>
      </c>
      <c r="D37" s="225">
        <v>45.752498626708977</v>
      </c>
      <c r="E37" s="225">
        <v>52.9375</v>
      </c>
    </row>
    <row r="38" spans="1:5" ht="15" x14ac:dyDescent="0.2">
      <c r="A38" s="226">
        <v>43591</v>
      </c>
      <c r="B38" s="225">
        <v>51.220001220703118</v>
      </c>
      <c r="C38" s="225">
        <v>27.420000076293949</v>
      </c>
      <c r="D38" s="225">
        <v>44.962501525878913</v>
      </c>
      <c r="E38" s="225">
        <v>52.119998931884773</v>
      </c>
    </row>
    <row r="39" spans="1:5" ht="15" x14ac:dyDescent="0.2">
      <c r="A39" s="226">
        <v>43592</v>
      </c>
      <c r="B39" s="225">
        <v>50.479999542236328</v>
      </c>
      <c r="C39" s="225">
        <v>26.659999847412109</v>
      </c>
      <c r="D39" s="225">
        <v>43.277500152587891</v>
      </c>
      <c r="E39" s="225">
        <v>50.715000152587891</v>
      </c>
    </row>
    <row r="40" spans="1:5" ht="15" x14ac:dyDescent="0.2">
      <c r="A40" s="226">
        <v>43593</v>
      </c>
      <c r="B40" s="225">
        <v>49.240001678466797</v>
      </c>
      <c r="C40" s="225">
        <v>27.090000152587891</v>
      </c>
      <c r="D40" s="225">
        <v>43.479999542236328</v>
      </c>
      <c r="E40" s="225">
        <v>50.724998474121087</v>
      </c>
    </row>
    <row r="41" spans="1:5" ht="15" x14ac:dyDescent="0.2">
      <c r="A41" s="226">
        <v>43594</v>
      </c>
      <c r="B41" s="225">
        <v>46.619998931884773</v>
      </c>
      <c r="C41" s="225">
        <v>27.20999908447266</v>
      </c>
      <c r="D41" s="225">
        <v>42.547500610351563</v>
      </c>
      <c r="E41" s="225">
        <v>50.180000305175781</v>
      </c>
    </row>
    <row r="42" spans="1:5" ht="15" x14ac:dyDescent="0.2">
      <c r="A42" s="226">
        <v>43595</v>
      </c>
      <c r="B42" s="225">
        <v>46.200000762939453</v>
      </c>
      <c r="C42" s="225">
        <v>27.95999908447266</v>
      </c>
      <c r="D42" s="225">
        <v>42.205001831054688</v>
      </c>
      <c r="E42" s="225">
        <v>49.294998168945313</v>
      </c>
    </row>
    <row r="43" spans="1:5" ht="15" x14ac:dyDescent="0.2">
      <c r="A43" s="226">
        <v>43598</v>
      </c>
      <c r="B43" s="225">
        <v>44.759998321533203</v>
      </c>
      <c r="C43" s="225">
        <v>26.239999771118161</v>
      </c>
      <c r="D43" s="225">
        <v>39.612499237060547</v>
      </c>
      <c r="E43" s="225">
        <v>46.430000305175781</v>
      </c>
    </row>
    <row r="44" spans="1:5" ht="15" x14ac:dyDescent="0.2">
      <c r="A44" s="226">
        <v>43599</v>
      </c>
      <c r="B44" s="225">
        <v>45.169998168945313</v>
      </c>
      <c r="C44" s="225">
        <v>27.319999694824219</v>
      </c>
      <c r="D44" s="225">
        <v>40.509998321533203</v>
      </c>
      <c r="E44" s="225">
        <v>47.165000915527337</v>
      </c>
    </row>
    <row r="45" spans="1:5" ht="15" x14ac:dyDescent="0.2">
      <c r="A45" s="226">
        <v>43600</v>
      </c>
      <c r="B45" s="225">
        <v>45.619998931884773</v>
      </c>
      <c r="C45" s="225">
        <v>27.579999923706051</v>
      </c>
      <c r="D45" s="225">
        <v>39.895000457763672</v>
      </c>
      <c r="E45" s="225">
        <v>47.729999542236328</v>
      </c>
    </row>
    <row r="46" spans="1:5" ht="15" x14ac:dyDescent="0.2">
      <c r="A46" s="226">
        <v>43601</v>
      </c>
      <c r="B46" s="225">
        <v>45.529998779296882</v>
      </c>
      <c r="C46" s="225">
        <v>28.010000228881839</v>
      </c>
      <c r="D46" s="225">
        <v>40.047500610351563</v>
      </c>
      <c r="E46" s="225">
        <v>47.520000457763672</v>
      </c>
    </row>
    <row r="47" spans="1:5" ht="15" x14ac:dyDescent="0.2">
      <c r="A47" s="226">
        <v>43602</v>
      </c>
      <c r="B47" s="225">
        <v>44.889999389648438</v>
      </c>
      <c r="C47" s="225">
        <v>27.5</v>
      </c>
      <c r="D47" s="225">
        <v>39.132499694824219</v>
      </c>
      <c r="E47" s="225">
        <v>47.25</v>
      </c>
    </row>
    <row r="48" spans="1:5" ht="15" x14ac:dyDescent="0.2">
      <c r="A48" s="226">
        <v>43605</v>
      </c>
      <c r="B48" s="225">
        <v>43.560001373291023</v>
      </c>
      <c r="C48" s="225">
        <v>26.680000305175781</v>
      </c>
      <c r="D48" s="225">
        <v>37.9375</v>
      </c>
      <c r="E48" s="225">
        <v>45.772499084472663</v>
      </c>
    </row>
    <row r="49" spans="1:5" ht="15" x14ac:dyDescent="0.2">
      <c r="A49" s="226">
        <v>43606</v>
      </c>
      <c r="B49" s="225">
        <v>44.459999084472663</v>
      </c>
      <c r="C49" s="225">
        <v>27.35000038146973</v>
      </c>
      <c r="D49" s="225">
        <v>38.764999389648438</v>
      </c>
      <c r="E49" s="225">
        <v>46.650001525878913</v>
      </c>
    </row>
    <row r="50" spans="1:5" ht="15" x14ac:dyDescent="0.2">
      <c r="A50" s="226">
        <v>43607</v>
      </c>
      <c r="B50" s="225">
        <v>44</v>
      </c>
      <c r="C50" s="225">
        <v>27.409999847412109</v>
      </c>
      <c r="D50" s="225">
        <v>38.049999237060547</v>
      </c>
      <c r="E50" s="225">
        <v>45.694999694824219</v>
      </c>
    </row>
    <row r="51" spans="1:5" ht="15" x14ac:dyDescent="0.2">
      <c r="A51" s="226">
        <v>43608</v>
      </c>
      <c r="B51" s="225">
        <v>44.529998779296882</v>
      </c>
      <c r="C51" s="225">
        <v>26.360000610351559</v>
      </c>
      <c r="D51" s="225">
        <v>36.830001831054688</v>
      </c>
      <c r="E51" s="225">
        <v>44.915000915527337</v>
      </c>
    </row>
    <row r="52" spans="1:5" ht="15" x14ac:dyDescent="0.2">
      <c r="A52" s="226">
        <v>43609</v>
      </c>
      <c r="B52" s="225">
        <v>44.569999694824219</v>
      </c>
      <c r="C52" s="225">
        <v>26.440000534057621</v>
      </c>
      <c r="D52" s="225">
        <v>36.287498474121087</v>
      </c>
      <c r="E52" s="225">
        <v>44.742500305175781</v>
      </c>
    </row>
    <row r="53" spans="1:5" ht="15" x14ac:dyDescent="0.2">
      <c r="A53" s="226">
        <v>43613</v>
      </c>
      <c r="B53" s="225">
        <v>43.569999694824219</v>
      </c>
      <c r="C53" s="225">
        <v>29.04999923706055</v>
      </c>
      <c r="D53" s="225">
        <v>35.832500457763672</v>
      </c>
      <c r="E53" s="225">
        <v>44.557498931884773</v>
      </c>
    </row>
    <row r="54" spans="1:5" ht="15" x14ac:dyDescent="0.2">
      <c r="A54" s="226">
        <v>43614</v>
      </c>
      <c r="B54" s="225">
        <v>44.229999542236328</v>
      </c>
      <c r="C54" s="225">
        <v>28.090000152587891</v>
      </c>
      <c r="D54" s="225">
        <v>35.084999084472663</v>
      </c>
      <c r="E54" s="225">
        <v>44.345001220703118</v>
      </c>
    </row>
    <row r="55" spans="1:5" ht="15" x14ac:dyDescent="0.2">
      <c r="A55" s="226">
        <v>43615</v>
      </c>
      <c r="B55" s="225">
        <v>44.729999542236328</v>
      </c>
      <c r="C55" s="225">
        <v>28.030000686645511</v>
      </c>
      <c r="D55" s="225">
        <v>34.777500152587891</v>
      </c>
      <c r="E55" s="225">
        <v>44.575000762939453</v>
      </c>
    </row>
    <row r="56" spans="1:5" ht="15" x14ac:dyDescent="0.2">
      <c r="A56" s="226">
        <v>43616</v>
      </c>
      <c r="B56" s="225">
        <v>44.040000915527337</v>
      </c>
      <c r="C56" s="225">
        <v>27.409999847412109</v>
      </c>
      <c r="D56" s="225">
        <v>33.865001678466797</v>
      </c>
      <c r="E56" s="225">
        <v>43.767501831054688</v>
      </c>
    </row>
    <row r="57" spans="1:5" ht="15" x14ac:dyDescent="0.2">
      <c r="A57" s="226">
        <v>43619</v>
      </c>
      <c r="B57" s="225">
        <v>43.459999084472663</v>
      </c>
      <c r="C57" s="225">
        <v>27.579999923706051</v>
      </c>
      <c r="D57" s="225">
        <v>33.444999694824219</v>
      </c>
      <c r="E57" s="225">
        <v>43.325000762939453</v>
      </c>
    </row>
    <row r="58" spans="1:5" ht="15" x14ac:dyDescent="0.2">
      <c r="A58" s="226">
        <v>43620</v>
      </c>
      <c r="B58" s="225">
        <v>44.790000915527337</v>
      </c>
      <c r="C58" s="225">
        <v>29.569999694824219</v>
      </c>
      <c r="D58" s="225">
        <v>35.75</v>
      </c>
      <c r="E58" s="225">
        <v>44.909999847412109</v>
      </c>
    </row>
    <row r="59" spans="1:5" ht="15" x14ac:dyDescent="0.2">
      <c r="A59" s="226">
        <v>43621</v>
      </c>
      <c r="B59" s="225">
        <v>44.549999237060547</v>
      </c>
      <c r="C59" s="225">
        <v>29.5</v>
      </c>
      <c r="D59" s="225">
        <v>35.319999694824219</v>
      </c>
      <c r="E59" s="225">
        <v>45.634998321533203</v>
      </c>
    </row>
    <row r="60" spans="1:5" ht="15" x14ac:dyDescent="0.2">
      <c r="A60" s="226">
        <v>43622</v>
      </c>
      <c r="B60" s="225">
        <v>45.099998474121087</v>
      </c>
      <c r="C60" s="225">
        <v>31.819999694824219</v>
      </c>
      <c r="D60" s="225">
        <v>35.944999694824219</v>
      </c>
      <c r="E60" s="225">
        <v>46.305000305175781</v>
      </c>
    </row>
    <row r="61" spans="1:5" ht="15" x14ac:dyDescent="0.2">
      <c r="A61" s="226">
        <v>43623</v>
      </c>
      <c r="B61" s="225">
        <v>46.029998779296882</v>
      </c>
      <c r="C61" s="225">
        <v>32.409999847412109</v>
      </c>
      <c r="D61" s="225">
        <v>36.375</v>
      </c>
      <c r="E61" s="225">
        <v>47.537498474121087</v>
      </c>
    </row>
    <row r="62" spans="1:5" ht="15" x14ac:dyDescent="0.2">
      <c r="A62" s="226">
        <v>43626</v>
      </c>
      <c r="B62" s="225">
        <v>46.799999237060547</v>
      </c>
      <c r="C62" s="225">
        <v>33.229999542236328</v>
      </c>
      <c r="D62" s="225">
        <v>37.107498168945313</v>
      </c>
      <c r="E62" s="225">
        <v>48.145000457763672</v>
      </c>
    </row>
    <row r="63" spans="1:5" ht="15" x14ac:dyDescent="0.2">
      <c r="A63" s="226">
        <v>43627</v>
      </c>
      <c r="B63" s="225">
        <v>46.849998474121087</v>
      </c>
      <c r="C63" s="225">
        <v>32.409999847412109</v>
      </c>
      <c r="D63" s="225">
        <v>37.6875</v>
      </c>
      <c r="E63" s="225">
        <v>48.702499389648438</v>
      </c>
    </row>
    <row r="64" spans="1:5" ht="15" x14ac:dyDescent="0.2">
      <c r="A64" s="226">
        <v>43628</v>
      </c>
      <c r="B64" s="225">
        <v>46.319999694824219</v>
      </c>
      <c r="C64" s="225">
        <v>32.180000305175781</v>
      </c>
      <c r="D64" s="225">
        <v>36.549999237060547</v>
      </c>
      <c r="E64" s="225">
        <v>48.547500610351563</v>
      </c>
    </row>
    <row r="65" spans="1:5" ht="15" x14ac:dyDescent="0.2">
      <c r="A65" s="226">
        <v>43629</v>
      </c>
      <c r="B65" s="225">
        <v>46.700000762939453</v>
      </c>
      <c r="C65" s="225">
        <v>31.389999389648441</v>
      </c>
      <c r="D65" s="225">
        <v>37.064998626708977</v>
      </c>
      <c r="E65" s="225">
        <v>48.537498474121087</v>
      </c>
    </row>
    <row r="66" spans="1:5" ht="15" x14ac:dyDescent="0.2">
      <c r="A66" s="226">
        <v>43630</v>
      </c>
      <c r="B66" s="225">
        <v>46.189998626708977</v>
      </c>
      <c r="C66" s="225">
        <v>30.360000610351559</v>
      </c>
      <c r="D66" s="225">
        <v>36.159999847412109</v>
      </c>
      <c r="E66" s="225">
        <v>48.185001373291023</v>
      </c>
    </row>
    <row r="67" spans="1:5" ht="15" x14ac:dyDescent="0.2">
      <c r="A67" s="226">
        <v>43633</v>
      </c>
      <c r="B67" s="225">
        <v>46.130001068115227</v>
      </c>
      <c r="C67" s="225">
        <v>29.20000076293945</v>
      </c>
      <c r="D67" s="225">
        <v>36.257499694824219</v>
      </c>
      <c r="E67" s="225">
        <v>48.472499847412109</v>
      </c>
    </row>
    <row r="68" spans="1:5" ht="15" x14ac:dyDescent="0.2">
      <c r="A68" s="226">
        <v>43634</v>
      </c>
      <c r="B68" s="225">
        <v>47.369998931884773</v>
      </c>
      <c r="C68" s="225">
        <v>30.45000076293945</v>
      </c>
      <c r="D68" s="225">
        <v>38.220001220703118</v>
      </c>
      <c r="E68" s="225">
        <v>49.612499237060547</v>
      </c>
    </row>
    <row r="69" spans="1:5" ht="15" x14ac:dyDescent="0.2">
      <c r="A69" s="226">
        <v>43635</v>
      </c>
      <c r="B69" s="225">
        <v>47.069999694824219</v>
      </c>
      <c r="C69" s="225">
        <v>30.5</v>
      </c>
      <c r="D69" s="225">
        <v>38.279998779296882</v>
      </c>
      <c r="E69" s="225">
        <v>49.467498779296882</v>
      </c>
    </row>
    <row r="70" spans="1:5" ht="15" x14ac:dyDescent="0.2">
      <c r="A70" s="226">
        <v>43636</v>
      </c>
      <c r="B70" s="225">
        <v>47.189998626708977</v>
      </c>
      <c r="C70" s="225">
        <v>30.010000228881839</v>
      </c>
      <c r="D70" s="225">
        <v>38.525001525878913</v>
      </c>
      <c r="E70" s="225">
        <v>49.865001678466797</v>
      </c>
    </row>
    <row r="71" spans="1:5" ht="15" x14ac:dyDescent="0.2">
      <c r="A71" s="226">
        <v>43637</v>
      </c>
      <c r="B71" s="225">
        <v>47.459999084472663</v>
      </c>
      <c r="C71" s="225">
        <v>29.10000038146973</v>
      </c>
      <c r="D71" s="225">
        <v>37.939998626708977</v>
      </c>
      <c r="E71" s="225">
        <v>49.694999694824219</v>
      </c>
    </row>
    <row r="72" spans="1:5" ht="15" x14ac:dyDescent="0.2">
      <c r="A72" s="226">
        <v>43640</v>
      </c>
      <c r="B72" s="225">
        <v>47.630001068115227</v>
      </c>
      <c r="C72" s="225">
        <v>29.260000228881839</v>
      </c>
      <c r="D72" s="225">
        <v>38.165000915527337</v>
      </c>
      <c r="E72" s="225">
        <v>49.645000457763672</v>
      </c>
    </row>
    <row r="73" spans="1:5" ht="15" x14ac:dyDescent="0.2">
      <c r="A73" s="226">
        <v>43641</v>
      </c>
      <c r="B73" s="225">
        <v>46.849998474121087</v>
      </c>
      <c r="C73" s="225">
        <v>28.860000610351559</v>
      </c>
      <c r="D73" s="225">
        <v>37.869998931884773</v>
      </c>
      <c r="E73" s="225">
        <v>48.892501831054688</v>
      </c>
    </row>
    <row r="74" spans="1:5" ht="15" x14ac:dyDescent="0.2">
      <c r="A74" s="226">
        <v>43642</v>
      </c>
      <c r="B74" s="225">
        <v>48.189998626708977</v>
      </c>
      <c r="C74" s="225">
        <v>29.920000076293949</v>
      </c>
      <c r="D74" s="225">
        <v>39.814998626708977</v>
      </c>
      <c r="E74" s="225">
        <v>49.950000762939453</v>
      </c>
    </row>
    <row r="75" spans="1:5" ht="15" x14ac:dyDescent="0.2">
      <c r="A75" s="226">
        <v>43643</v>
      </c>
      <c r="B75" s="225">
        <v>47.459999084472663</v>
      </c>
      <c r="C75" s="225">
        <v>30.739999771118161</v>
      </c>
      <c r="D75" s="225">
        <v>40.807498931884773</v>
      </c>
      <c r="E75" s="225">
        <v>49.935001373291023</v>
      </c>
    </row>
    <row r="76" spans="1:5" ht="15" x14ac:dyDescent="0.2">
      <c r="A76" s="226">
        <v>43644</v>
      </c>
      <c r="B76" s="225">
        <v>47.869998931884773</v>
      </c>
      <c r="C76" s="225">
        <v>30.370000839233398</v>
      </c>
      <c r="D76" s="225">
        <v>41.057498931884773</v>
      </c>
      <c r="E76" s="225">
        <v>49.479999542236328</v>
      </c>
    </row>
    <row r="77" spans="1:5" ht="15" x14ac:dyDescent="0.2">
      <c r="A77" s="226">
        <v>43647</v>
      </c>
      <c r="B77" s="225">
        <v>48.049999237060547</v>
      </c>
      <c r="C77" s="225">
        <v>31.20000076293945</v>
      </c>
      <c r="D77" s="225">
        <v>41.542499542236328</v>
      </c>
      <c r="E77" s="225">
        <v>50.387500762939453</v>
      </c>
    </row>
    <row r="78" spans="1:5" ht="15" x14ac:dyDescent="0.2">
      <c r="A78" s="226">
        <v>43648</v>
      </c>
      <c r="B78" s="225">
        <v>48.119998931884773</v>
      </c>
      <c r="C78" s="225">
        <v>31.239999771118161</v>
      </c>
      <c r="D78" s="225">
        <v>40.557498931884773</v>
      </c>
      <c r="E78" s="225">
        <v>50.682498931884773</v>
      </c>
    </row>
    <row r="79" spans="1:5" ht="15" x14ac:dyDescent="0.2">
      <c r="A79" s="226">
        <v>43649</v>
      </c>
      <c r="B79" s="225">
        <v>48.520000457763672</v>
      </c>
      <c r="C79" s="225">
        <v>31.190000534057621</v>
      </c>
      <c r="D79" s="225">
        <v>40.6875</v>
      </c>
      <c r="E79" s="225">
        <v>51.102500915527337</v>
      </c>
    </row>
    <row r="80" spans="1:5" ht="15" x14ac:dyDescent="0.2">
      <c r="A80" s="226">
        <v>43651</v>
      </c>
      <c r="B80" s="225">
        <v>48.080001831054688</v>
      </c>
      <c r="C80" s="225">
        <v>31.5</v>
      </c>
      <c r="D80" s="225">
        <v>40.057498931884773</v>
      </c>
      <c r="E80" s="225">
        <v>51.057498931884773</v>
      </c>
    </row>
    <row r="81" spans="1:5" ht="15" x14ac:dyDescent="0.2">
      <c r="A81" s="226">
        <v>43654</v>
      </c>
      <c r="B81" s="225">
        <v>47.819999694824219</v>
      </c>
      <c r="C81" s="225">
        <v>32.040000915527337</v>
      </c>
      <c r="D81" s="225">
        <v>39.302501678466797</v>
      </c>
      <c r="E81" s="225">
        <v>50.005001068115227</v>
      </c>
    </row>
    <row r="82" spans="1:5" ht="15" x14ac:dyDescent="0.2">
      <c r="A82" s="226">
        <v>43655</v>
      </c>
      <c r="B82" s="225">
        <v>47.75</v>
      </c>
      <c r="C82" s="225">
        <v>33.150001525878913</v>
      </c>
      <c r="D82" s="225">
        <v>39.327499389648438</v>
      </c>
      <c r="E82" s="225">
        <v>50.310001373291023</v>
      </c>
    </row>
    <row r="83" spans="1:5" ht="15" x14ac:dyDescent="0.2">
      <c r="A83" s="226">
        <v>43656</v>
      </c>
      <c r="B83" s="225">
        <v>48.209999084472663</v>
      </c>
      <c r="C83" s="225">
        <v>33.790000915527337</v>
      </c>
      <c r="D83" s="225">
        <v>40.014999389648438</v>
      </c>
      <c r="E83" s="225">
        <v>50.807498931884773</v>
      </c>
    </row>
    <row r="84" spans="1:5" ht="15" x14ac:dyDescent="0.2">
      <c r="A84" s="226">
        <v>43657</v>
      </c>
      <c r="B84" s="225">
        <v>48.599998474121087</v>
      </c>
      <c r="C84" s="225">
        <v>33.060001373291023</v>
      </c>
      <c r="D84" s="225">
        <v>41.569999694824219</v>
      </c>
      <c r="E84" s="225">
        <v>50.4375</v>
      </c>
    </row>
    <row r="85" spans="1:5" ht="15" x14ac:dyDescent="0.2">
      <c r="A85" s="226">
        <v>43658</v>
      </c>
      <c r="B85" s="225">
        <v>49.919998168945313</v>
      </c>
      <c r="C85" s="225">
        <v>33.209999084472663</v>
      </c>
      <c r="D85" s="225">
        <v>41.902500152587891</v>
      </c>
      <c r="E85" s="225">
        <v>50.825000762939453</v>
      </c>
    </row>
    <row r="86" spans="1:5" ht="15" x14ac:dyDescent="0.2">
      <c r="A86" s="226">
        <v>43661</v>
      </c>
      <c r="B86" s="225">
        <v>50.119998931884773</v>
      </c>
      <c r="C86" s="225">
        <v>34.389999389648438</v>
      </c>
      <c r="D86" s="225">
        <v>41.817501068115227</v>
      </c>
      <c r="E86" s="225">
        <v>51.302501678466797</v>
      </c>
    </row>
    <row r="87" spans="1:5" ht="15" x14ac:dyDescent="0.2">
      <c r="A87" s="226">
        <v>43662</v>
      </c>
      <c r="B87" s="225">
        <v>49.169998168945313</v>
      </c>
      <c r="C87" s="225">
        <v>33.849998474121087</v>
      </c>
      <c r="D87" s="225">
        <v>41.770000457763672</v>
      </c>
      <c r="E87" s="225">
        <v>51.125</v>
      </c>
    </row>
    <row r="88" spans="1:5" ht="15" x14ac:dyDescent="0.2">
      <c r="A88" s="226">
        <v>43663</v>
      </c>
      <c r="B88" s="225">
        <v>49.389999389648438</v>
      </c>
      <c r="C88" s="225">
        <v>33.599998474121087</v>
      </c>
      <c r="D88" s="225">
        <v>42.427501678466797</v>
      </c>
      <c r="E88" s="225">
        <v>50.837501525878913</v>
      </c>
    </row>
    <row r="89" spans="1:5" ht="15" x14ac:dyDescent="0.2">
      <c r="A89" s="226">
        <v>43664</v>
      </c>
      <c r="B89" s="225">
        <v>49.939998626708977</v>
      </c>
      <c r="C89" s="225">
        <v>33</v>
      </c>
      <c r="D89" s="225">
        <v>42.544998168945313</v>
      </c>
      <c r="E89" s="225">
        <v>51.415000915527337</v>
      </c>
    </row>
    <row r="90" spans="1:5" ht="15" x14ac:dyDescent="0.2">
      <c r="A90" s="226">
        <v>43665</v>
      </c>
      <c r="B90" s="225">
        <v>50.270000457763672</v>
      </c>
      <c r="C90" s="225">
        <v>32.509998321533203</v>
      </c>
      <c r="D90" s="225">
        <v>42.110000610351563</v>
      </c>
      <c r="E90" s="225">
        <v>50.647499084472663</v>
      </c>
    </row>
    <row r="91" spans="1:5" ht="15" x14ac:dyDescent="0.2">
      <c r="A91" s="226">
        <v>43668</v>
      </c>
      <c r="B91" s="225">
        <v>51.349998474121087</v>
      </c>
      <c r="C91" s="225">
        <v>32.849998474121087</v>
      </c>
      <c r="D91" s="225">
        <v>42.830001831054688</v>
      </c>
      <c r="E91" s="225">
        <v>51.805000305175781</v>
      </c>
    </row>
    <row r="92" spans="1:5" ht="15" x14ac:dyDescent="0.2">
      <c r="A92" s="226">
        <v>43669</v>
      </c>
      <c r="B92" s="225">
        <v>51.75</v>
      </c>
      <c r="C92" s="225">
        <v>33.490001678466797</v>
      </c>
      <c r="D92" s="225">
        <v>43.915000915527337</v>
      </c>
      <c r="E92" s="225">
        <v>52.209999084472663</v>
      </c>
    </row>
    <row r="93" spans="1:5" ht="15" x14ac:dyDescent="0.2">
      <c r="A93" s="226">
        <v>43670</v>
      </c>
      <c r="B93" s="225">
        <v>52.919998168945313</v>
      </c>
      <c r="C93" s="225">
        <v>34.110000610351563</v>
      </c>
      <c r="D93" s="225">
        <v>44.665000915527337</v>
      </c>
      <c r="E93" s="225">
        <v>52.167499542236328</v>
      </c>
    </row>
    <row r="94" spans="1:5" ht="15" x14ac:dyDescent="0.2">
      <c r="A94" s="226">
        <v>43671</v>
      </c>
      <c r="B94" s="225">
        <v>52.159999847412109</v>
      </c>
      <c r="C94" s="225">
        <v>33.669998168945313</v>
      </c>
      <c r="D94" s="225">
        <v>43.345001220703118</v>
      </c>
      <c r="E94" s="225">
        <v>51.755001068115227</v>
      </c>
    </row>
    <row r="95" spans="1:5" ht="15" x14ac:dyDescent="0.2">
      <c r="A95" s="226">
        <v>43672</v>
      </c>
      <c r="B95" s="225">
        <v>51.590000152587891</v>
      </c>
      <c r="C95" s="225">
        <v>34.020000457763672</v>
      </c>
      <c r="D95" s="225">
        <v>43.767501831054688</v>
      </c>
      <c r="E95" s="225">
        <v>51.935001373291023</v>
      </c>
    </row>
    <row r="96" spans="1:5" ht="15" x14ac:dyDescent="0.2">
      <c r="A96" s="226">
        <v>43675</v>
      </c>
      <c r="B96" s="225">
        <v>52.509998321533203</v>
      </c>
      <c r="C96" s="225">
        <v>33.479999542236328</v>
      </c>
      <c r="D96" s="225">
        <v>43.705001831054688</v>
      </c>
      <c r="E96" s="225">
        <v>52.419998168945313</v>
      </c>
    </row>
    <row r="97" spans="1:5" ht="15" x14ac:dyDescent="0.2">
      <c r="A97" s="226">
        <v>43676</v>
      </c>
      <c r="B97" s="225">
        <v>51.700000762939453</v>
      </c>
      <c r="C97" s="225">
        <v>33.869998931884773</v>
      </c>
      <c r="D97" s="225">
        <v>43.862499237060547</v>
      </c>
      <c r="E97" s="225">
        <v>52.194999694824219</v>
      </c>
    </row>
    <row r="98" spans="1:5" ht="15" x14ac:dyDescent="0.2">
      <c r="A98" s="226">
        <v>43677</v>
      </c>
      <c r="B98" s="225">
        <v>50.549999237060547</v>
      </c>
      <c r="C98" s="225">
        <v>30.45000076293945</v>
      </c>
      <c r="D98" s="225">
        <v>42.180000305175781</v>
      </c>
      <c r="E98" s="225">
        <v>53.259998321533203</v>
      </c>
    </row>
    <row r="99" spans="1:5" ht="15" x14ac:dyDescent="0.2">
      <c r="A99" s="226">
        <v>43678</v>
      </c>
      <c r="B99" s="225">
        <v>49.5</v>
      </c>
      <c r="C99" s="225">
        <v>29.860000610351559</v>
      </c>
      <c r="D99" s="225">
        <v>41.229999542236328</v>
      </c>
      <c r="E99" s="225">
        <v>52.107498168945313</v>
      </c>
    </row>
    <row r="100" spans="1:5" ht="15" x14ac:dyDescent="0.2">
      <c r="A100" s="226">
        <v>43679</v>
      </c>
      <c r="B100" s="225">
        <v>48.680000305175781</v>
      </c>
      <c r="C100" s="225">
        <v>29.440000534057621</v>
      </c>
      <c r="D100" s="225">
        <v>40.297500610351563</v>
      </c>
      <c r="E100" s="225">
        <v>51.005001068115227</v>
      </c>
    </row>
    <row r="101" spans="1:5" ht="15" x14ac:dyDescent="0.2">
      <c r="A101" s="226">
        <v>43682</v>
      </c>
      <c r="B101" s="225">
        <v>46.970001220703118</v>
      </c>
      <c r="C101" s="225">
        <v>27.989999771118161</v>
      </c>
      <c r="D101" s="225">
        <v>37.697498321533203</v>
      </c>
      <c r="E101" s="225">
        <v>48.334999084472663</v>
      </c>
    </row>
    <row r="102" spans="1:5" ht="15" x14ac:dyDescent="0.2">
      <c r="A102" s="226">
        <v>43683</v>
      </c>
      <c r="B102" s="225">
        <v>46.959999084472663</v>
      </c>
      <c r="C102" s="225">
        <v>28.860000610351559</v>
      </c>
      <c r="D102" s="225">
        <v>38.087501525878913</v>
      </c>
      <c r="E102" s="225">
        <v>49.25</v>
      </c>
    </row>
    <row r="103" spans="1:5" ht="15" x14ac:dyDescent="0.2">
      <c r="A103" s="226">
        <v>43684</v>
      </c>
      <c r="B103" s="225">
        <v>46.729999542236328</v>
      </c>
      <c r="C103" s="225">
        <v>29.190000534057621</v>
      </c>
      <c r="D103" s="225">
        <v>38.472499847412109</v>
      </c>
      <c r="E103" s="225">
        <v>49.759998321533203</v>
      </c>
    </row>
    <row r="104" spans="1:5" ht="15" x14ac:dyDescent="0.2">
      <c r="A104" s="226">
        <v>43685</v>
      </c>
      <c r="B104" s="225">
        <v>47.169998168945313</v>
      </c>
      <c r="C104" s="225">
        <v>33.919998168945313</v>
      </c>
      <c r="D104" s="225">
        <v>39.564998626708977</v>
      </c>
      <c r="E104" s="225">
        <v>50.857498168945313</v>
      </c>
    </row>
    <row r="105" spans="1:5" ht="15" x14ac:dyDescent="0.2">
      <c r="A105" s="226">
        <v>43686</v>
      </c>
      <c r="B105" s="225">
        <v>45.979999542236328</v>
      </c>
      <c r="C105" s="225">
        <v>34.189998626708977</v>
      </c>
      <c r="D105" s="225">
        <v>38.544998168945313</v>
      </c>
      <c r="E105" s="225">
        <v>50.247501373291023</v>
      </c>
    </row>
    <row r="106" spans="1:5" ht="15" x14ac:dyDescent="0.2">
      <c r="A106" s="226">
        <v>43689</v>
      </c>
      <c r="B106" s="225">
        <v>45.599998474121087</v>
      </c>
      <c r="C106" s="225">
        <v>32.430000305175781</v>
      </c>
      <c r="D106" s="225">
        <v>37.862499237060547</v>
      </c>
      <c r="E106" s="225">
        <v>50.119998931884773</v>
      </c>
    </row>
    <row r="107" spans="1:5" ht="15" x14ac:dyDescent="0.2">
      <c r="A107" s="226">
        <v>43690</v>
      </c>
      <c r="B107" s="225">
        <v>46.840000152587891</v>
      </c>
      <c r="C107" s="225">
        <v>32.110000610351563</v>
      </c>
      <c r="D107" s="225">
        <v>39.012500762939453</v>
      </c>
      <c r="E107" s="225">
        <v>52.242500305175781</v>
      </c>
    </row>
    <row r="108" spans="1:5" ht="15" x14ac:dyDescent="0.2">
      <c r="A108" s="226">
        <v>43691</v>
      </c>
      <c r="B108" s="225">
        <v>45.869998931884773</v>
      </c>
      <c r="C108" s="225">
        <v>30.239999771118161</v>
      </c>
      <c r="D108" s="225">
        <v>37.517501831054688</v>
      </c>
      <c r="E108" s="225">
        <v>50.6875</v>
      </c>
    </row>
    <row r="109" spans="1:5" ht="15" x14ac:dyDescent="0.2">
      <c r="A109" s="226">
        <v>43692</v>
      </c>
      <c r="B109" s="225">
        <v>45.700000762939453</v>
      </c>
      <c r="C109" s="225">
        <v>29.670000076293949</v>
      </c>
      <c r="D109" s="225">
        <v>37.192501068115227</v>
      </c>
      <c r="E109" s="225">
        <v>50.435001373291023</v>
      </c>
    </row>
    <row r="110" spans="1:5" ht="15" x14ac:dyDescent="0.2">
      <c r="A110" s="226">
        <v>43693</v>
      </c>
      <c r="B110" s="225">
        <v>46.5</v>
      </c>
      <c r="C110" s="225">
        <v>31.180000305175781</v>
      </c>
      <c r="D110" s="225">
        <v>39.889999389648438</v>
      </c>
      <c r="E110" s="225">
        <v>51.625</v>
      </c>
    </row>
    <row r="111" spans="1:5" ht="15" x14ac:dyDescent="0.2">
      <c r="A111" s="226">
        <v>43696</v>
      </c>
      <c r="B111" s="225">
        <v>47.229999542236328</v>
      </c>
      <c r="C111" s="225">
        <v>31.479999542236332</v>
      </c>
      <c r="D111" s="225">
        <v>42.694999694824219</v>
      </c>
      <c r="E111" s="225">
        <v>52.587501525878913</v>
      </c>
    </row>
    <row r="112" spans="1:5" ht="15" x14ac:dyDescent="0.2">
      <c r="A112" s="226">
        <v>43697</v>
      </c>
      <c r="B112" s="225">
        <v>46.599998474121087</v>
      </c>
      <c r="C112" s="225">
        <v>30.719999313354489</v>
      </c>
      <c r="D112" s="225">
        <v>41.967498779296882</v>
      </c>
      <c r="E112" s="225">
        <v>52.590000152587891</v>
      </c>
    </row>
    <row r="113" spans="1:5" ht="15" x14ac:dyDescent="0.2">
      <c r="A113" s="226">
        <v>43698</v>
      </c>
      <c r="B113" s="225">
        <v>47.150001525878913</v>
      </c>
      <c r="C113" s="225">
        <v>31.70000076293945</v>
      </c>
      <c r="D113" s="225">
        <v>42.807498931884773</v>
      </c>
      <c r="E113" s="225">
        <v>53.159999847412109</v>
      </c>
    </row>
    <row r="114" spans="1:5" ht="15" x14ac:dyDescent="0.2">
      <c r="A114" s="226">
        <v>43699</v>
      </c>
      <c r="B114" s="225">
        <v>46.779998779296882</v>
      </c>
      <c r="C114" s="225">
        <v>31.89999961853027</v>
      </c>
      <c r="D114" s="225">
        <v>42.869998931884773</v>
      </c>
      <c r="E114" s="225">
        <v>53.115001678466797</v>
      </c>
    </row>
    <row r="115" spans="1:5" ht="15" x14ac:dyDescent="0.2">
      <c r="A115" s="226">
        <v>43700</v>
      </c>
      <c r="B115" s="225">
        <v>44.959999084472663</v>
      </c>
      <c r="C115" s="225">
        <v>29.54000091552734</v>
      </c>
      <c r="D115" s="225">
        <v>40.610000610351563</v>
      </c>
      <c r="E115" s="225">
        <v>50.659999847412109</v>
      </c>
    </row>
    <row r="116" spans="1:5" ht="15" x14ac:dyDescent="0.2">
      <c r="A116" s="226">
        <v>43703</v>
      </c>
      <c r="B116" s="225">
        <v>45.560001373291023</v>
      </c>
      <c r="C116" s="225">
        <v>30.280000686645511</v>
      </c>
      <c r="D116" s="225">
        <v>41.362499237060547</v>
      </c>
      <c r="E116" s="225">
        <v>51.622501373291023</v>
      </c>
    </row>
    <row r="117" spans="1:5" ht="15" x14ac:dyDescent="0.2">
      <c r="A117" s="226">
        <v>43704</v>
      </c>
      <c r="B117" s="225">
        <v>45.790000915527337</v>
      </c>
      <c r="C117" s="225">
        <v>30.20000076293945</v>
      </c>
      <c r="D117" s="225">
        <v>40.450000762939453</v>
      </c>
      <c r="E117" s="225">
        <v>51.040000915527337</v>
      </c>
    </row>
    <row r="118" spans="1:5" ht="15" x14ac:dyDescent="0.2">
      <c r="A118" s="226">
        <v>43705</v>
      </c>
      <c r="B118" s="225">
        <v>45.790000915527337</v>
      </c>
      <c r="C118" s="225">
        <v>30.780000686645511</v>
      </c>
      <c r="D118" s="225">
        <v>40.305000305175781</v>
      </c>
      <c r="E118" s="225">
        <v>51.382499694824219</v>
      </c>
    </row>
    <row r="119" spans="1:5" ht="15" x14ac:dyDescent="0.2">
      <c r="A119" s="226">
        <v>43706</v>
      </c>
      <c r="B119" s="225">
        <v>46.869998931884773</v>
      </c>
      <c r="C119" s="225">
        <v>31.45000076293945</v>
      </c>
      <c r="D119" s="225">
        <v>41.75</v>
      </c>
      <c r="E119" s="225">
        <v>52.252498626708977</v>
      </c>
    </row>
    <row r="120" spans="1:5" ht="15" x14ac:dyDescent="0.2">
      <c r="A120" s="226">
        <v>43707</v>
      </c>
      <c r="B120" s="225">
        <v>47.409999847412109</v>
      </c>
      <c r="C120" s="225">
        <v>31.45000076293945</v>
      </c>
      <c r="D120" s="225">
        <v>41.877498626708977</v>
      </c>
      <c r="E120" s="225">
        <v>52.185001373291023</v>
      </c>
    </row>
    <row r="121" spans="1:5" ht="15" x14ac:dyDescent="0.2">
      <c r="A121" s="226">
        <v>43711</v>
      </c>
      <c r="B121" s="225">
        <v>46.979999542236328</v>
      </c>
      <c r="C121" s="225">
        <v>30.89999961853027</v>
      </c>
      <c r="D121" s="225">
        <v>41.042499542236328</v>
      </c>
      <c r="E121" s="225">
        <v>51.424999237060547</v>
      </c>
    </row>
    <row r="122" spans="1:5" ht="15" x14ac:dyDescent="0.2">
      <c r="A122" s="226">
        <v>43712</v>
      </c>
      <c r="B122" s="225">
        <v>48.919998168945313</v>
      </c>
      <c r="C122" s="225">
        <v>30.95000076293945</v>
      </c>
      <c r="D122" s="225">
        <v>42.189998626708977</v>
      </c>
      <c r="E122" s="225">
        <v>52.297500610351563</v>
      </c>
    </row>
    <row r="123" spans="1:5" ht="15" x14ac:dyDescent="0.2">
      <c r="A123" s="226">
        <v>43713</v>
      </c>
      <c r="B123" s="225">
        <v>50.099998474121087</v>
      </c>
      <c r="C123" s="225">
        <v>31.5</v>
      </c>
      <c r="D123" s="225">
        <v>44.935001373291023</v>
      </c>
      <c r="E123" s="225">
        <v>53.319999694824219</v>
      </c>
    </row>
    <row r="124" spans="1:5" ht="15" x14ac:dyDescent="0.2">
      <c r="A124" s="226">
        <v>43714</v>
      </c>
      <c r="B124" s="225">
        <v>50.919998168945313</v>
      </c>
      <c r="C124" s="225">
        <v>30.559999465942379</v>
      </c>
      <c r="D124" s="225">
        <v>44.662498474121087</v>
      </c>
      <c r="E124" s="225">
        <v>53.314998626708977</v>
      </c>
    </row>
    <row r="125" spans="1:5" ht="15" x14ac:dyDescent="0.2">
      <c r="A125" s="226">
        <v>43717</v>
      </c>
      <c r="B125" s="225">
        <v>51.590000152587891</v>
      </c>
      <c r="C125" s="225">
        <v>30.5</v>
      </c>
      <c r="D125" s="225">
        <v>45.125</v>
      </c>
      <c r="E125" s="225">
        <v>53.542499542236328</v>
      </c>
    </row>
    <row r="126" spans="1:5" ht="15" x14ac:dyDescent="0.2">
      <c r="A126" s="226">
        <v>43718</v>
      </c>
      <c r="B126" s="225">
        <v>51.819999694824219</v>
      </c>
      <c r="C126" s="225">
        <v>30.229999542236332</v>
      </c>
      <c r="D126" s="225">
        <v>45.794998168945313</v>
      </c>
      <c r="E126" s="225">
        <v>54.174999237060547</v>
      </c>
    </row>
    <row r="127" spans="1:5" ht="15" x14ac:dyDescent="0.2">
      <c r="A127" s="226">
        <v>43719</v>
      </c>
      <c r="B127" s="225">
        <v>52.790000915527337</v>
      </c>
      <c r="C127" s="225">
        <v>29.760000228881839</v>
      </c>
      <c r="D127" s="225">
        <v>46.082500457763672</v>
      </c>
      <c r="E127" s="225">
        <v>55.897499084472663</v>
      </c>
    </row>
    <row r="128" spans="1:5" ht="15" x14ac:dyDescent="0.2">
      <c r="A128" s="226">
        <v>43720</v>
      </c>
      <c r="B128" s="225">
        <v>53.009998321533203</v>
      </c>
      <c r="C128" s="225">
        <v>30.20999908447266</v>
      </c>
      <c r="D128" s="225">
        <v>46.067501068115227</v>
      </c>
      <c r="E128" s="225">
        <v>55.772499084472663</v>
      </c>
    </row>
    <row r="129" spans="1:5" ht="15" x14ac:dyDescent="0.2">
      <c r="A129" s="226">
        <v>43721</v>
      </c>
      <c r="B129" s="225">
        <v>52.540000915527337</v>
      </c>
      <c r="C129" s="225">
        <v>30.690000534057621</v>
      </c>
      <c r="D129" s="225">
        <v>45.485000610351563</v>
      </c>
      <c r="E129" s="225">
        <v>54.6875</v>
      </c>
    </row>
    <row r="130" spans="1:5" ht="15" x14ac:dyDescent="0.2">
      <c r="A130" s="226">
        <v>43724</v>
      </c>
      <c r="B130" s="225">
        <v>52.200000762939453</v>
      </c>
      <c r="C130" s="225">
        <v>30.829999923706051</v>
      </c>
      <c r="D130" s="225">
        <v>45.052501678466797</v>
      </c>
      <c r="E130" s="225">
        <v>54.974998474121087</v>
      </c>
    </row>
    <row r="131" spans="1:5" ht="15" x14ac:dyDescent="0.2">
      <c r="A131" s="226">
        <v>43725</v>
      </c>
      <c r="B131" s="225">
        <v>51.950000762939453</v>
      </c>
      <c r="C131" s="225">
        <v>30.989999771118161</v>
      </c>
      <c r="D131" s="225">
        <v>45.267501831054688</v>
      </c>
      <c r="E131" s="225">
        <v>55.174999237060547</v>
      </c>
    </row>
    <row r="132" spans="1:5" ht="15" x14ac:dyDescent="0.2">
      <c r="A132" s="226">
        <v>43726</v>
      </c>
      <c r="B132" s="225">
        <v>51.740001678466797</v>
      </c>
      <c r="C132" s="225">
        <v>30.420000076293949</v>
      </c>
      <c r="D132" s="225">
        <v>44.994998931884773</v>
      </c>
      <c r="E132" s="225">
        <v>55.692501068115227</v>
      </c>
    </row>
    <row r="133" spans="1:5" ht="15" x14ac:dyDescent="0.2">
      <c r="A133" s="226">
        <v>43727</v>
      </c>
      <c r="B133" s="225">
        <v>51.569999694824219</v>
      </c>
      <c r="C133" s="225">
        <v>30.29000091552734</v>
      </c>
      <c r="D133" s="225">
        <v>44.235000610351563</v>
      </c>
      <c r="E133" s="225">
        <v>55.240001678466797</v>
      </c>
    </row>
    <row r="134" spans="1:5" ht="15" x14ac:dyDescent="0.2">
      <c r="A134" s="226">
        <v>43728</v>
      </c>
      <c r="B134" s="225">
        <v>50.720001220703118</v>
      </c>
      <c r="C134" s="225">
        <v>30.04999923706055</v>
      </c>
      <c r="D134" s="225">
        <v>43.172500610351563</v>
      </c>
      <c r="E134" s="225">
        <v>54.432498931884773</v>
      </c>
    </row>
    <row r="135" spans="1:5" ht="15" x14ac:dyDescent="0.2">
      <c r="A135" s="226">
        <v>43731</v>
      </c>
      <c r="B135" s="225">
        <v>50.900001525878913</v>
      </c>
      <c r="C135" s="225">
        <v>30.639999389648441</v>
      </c>
      <c r="D135" s="225">
        <v>43.709999084472663</v>
      </c>
      <c r="E135" s="225">
        <v>54.680000305175781</v>
      </c>
    </row>
    <row r="136" spans="1:5" ht="15" x14ac:dyDescent="0.2">
      <c r="A136" s="226">
        <v>43732</v>
      </c>
      <c r="B136" s="225">
        <v>49.819999694824219</v>
      </c>
      <c r="C136" s="225">
        <v>29.520000457763668</v>
      </c>
      <c r="D136" s="225">
        <v>43.132499694824219</v>
      </c>
      <c r="E136" s="225">
        <v>54.419998168945313</v>
      </c>
    </row>
    <row r="137" spans="1:5" ht="15" x14ac:dyDescent="0.2">
      <c r="A137" s="226">
        <v>43733</v>
      </c>
      <c r="B137" s="225">
        <v>51.020000457763672</v>
      </c>
      <c r="C137" s="225">
        <v>29.54000091552734</v>
      </c>
      <c r="D137" s="225">
        <v>44.557498931884773</v>
      </c>
      <c r="E137" s="225">
        <v>55.257499694824219</v>
      </c>
    </row>
    <row r="138" spans="1:5" ht="15" x14ac:dyDescent="0.2">
      <c r="A138" s="226">
        <v>43734</v>
      </c>
      <c r="B138" s="225">
        <v>50.919998168945313</v>
      </c>
      <c r="C138" s="225">
        <v>29.469999313354489</v>
      </c>
      <c r="D138" s="225">
        <v>44.334999084472663</v>
      </c>
      <c r="E138" s="225">
        <v>54.972499847412109</v>
      </c>
    </row>
    <row r="139" spans="1:5" ht="15" x14ac:dyDescent="0.2">
      <c r="A139" s="226">
        <v>43735</v>
      </c>
      <c r="B139" s="225">
        <v>50.779998779296882</v>
      </c>
      <c r="C139" s="225">
        <v>28.719999313354489</v>
      </c>
      <c r="D139" s="225">
        <v>42.939998626708977</v>
      </c>
      <c r="E139" s="225">
        <v>54.705001831054688</v>
      </c>
    </row>
    <row r="140" spans="1:5" ht="15" x14ac:dyDescent="0.2">
      <c r="A140" s="226">
        <v>43738</v>
      </c>
      <c r="B140" s="225">
        <v>51.529998779296882</v>
      </c>
      <c r="C140" s="225">
        <v>28.989999771118161</v>
      </c>
      <c r="D140" s="225">
        <v>43.517501831054688</v>
      </c>
      <c r="E140" s="225">
        <v>55.992500305175781</v>
      </c>
    </row>
    <row r="141" spans="1:5" ht="15" x14ac:dyDescent="0.2">
      <c r="A141" s="226">
        <v>43739</v>
      </c>
      <c r="B141" s="225">
        <v>50.759998321533203</v>
      </c>
      <c r="C141" s="225">
        <v>28.760000228881839</v>
      </c>
      <c r="D141" s="225">
        <v>43.5</v>
      </c>
      <c r="E141" s="225">
        <v>56.147499084472663</v>
      </c>
    </row>
    <row r="142" spans="1:5" ht="15" x14ac:dyDescent="0.2">
      <c r="A142" s="226">
        <v>43740</v>
      </c>
      <c r="B142" s="225">
        <v>49.389999389648438</v>
      </c>
      <c r="C142" s="225">
        <v>28.309999465942379</v>
      </c>
      <c r="D142" s="225">
        <v>43.259998321533203</v>
      </c>
      <c r="E142" s="225">
        <v>54.740001678466797</v>
      </c>
    </row>
    <row r="143" spans="1:5" ht="15" x14ac:dyDescent="0.2">
      <c r="A143" s="226">
        <v>43741</v>
      </c>
      <c r="B143" s="225">
        <v>50.029998779296882</v>
      </c>
      <c r="C143" s="225">
        <v>28.680000305175781</v>
      </c>
      <c r="D143" s="225">
        <v>45.327499389648438</v>
      </c>
      <c r="E143" s="225">
        <v>55.205001831054688</v>
      </c>
    </row>
    <row r="144" spans="1:5" ht="15" x14ac:dyDescent="0.2">
      <c r="A144" s="226">
        <v>43742</v>
      </c>
      <c r="B144" s="225">
        <v>50.919998168945313</v>
      </c>
      <c r="C144" s="225">
        <v>29.010000228881839</v>
      </c>
      <c r="D144" s="225">
        <v>45.492500305175781</v>
      </c>
      <c r="E144" s="225">
        <v>56.752498626708977</v>
      </c>
    </row>
    <row r="145" spans="1:5" ht="15" x14ac:dyDescent="0.2">
      <c r="A145" s="226">
        <v>43745</v>
      </c>
      <c r="B145" s="225">
        <v>50.619998931884773</v>
      </c>
      <c r="C145" s="225">
        <v>28.930000305175781</v>
      </c>
      <c r="D145" s="225">
        <v>46.082500457763672</v>
      </c>
      <c r="E145" s="225">
        <v>56.764999389648438</v>
      </c>
    </row>
    <row r="146" spans="1:5" ht="15" x14ac:dyDescent="0.2">
      <c r="A146" s="226">
        <v>43746</v>
      </c>
      <c r="B146" s="225">
        <v>49.729999542236328</v>
      </c>
      <c r="C146" s="225">
        <v>28.229999542236332</v>
      </c>
      <c r="D146" s="225">
        <v>44.307498931884773</v>
      </c>
      <c r="E146" s="225">
        <v>56.099998474121087</v>
      </c>
    </row>
    <row r="147" spans="1:5" ht="15" x14ac:dyDescent="0.2">
      <c r="A147" s="226">
        <v>43747</v>
      </c>
      <c r="B147" s="225">
        <v>50.479999542236328</v>
      </c>
      <c r="C147" s="225">
        <v>28.45999908447266</v>
      </c>
      <c r="D147" s="225">
        <v>45.177501678466797</v>
      </c>
      <c r="E147" s="225">
        <v>56.757499694824219</v>
      </c>
    </row>
    <row r="148" spans="1:5" ht="15" x14ac:dyDescent="0.2">
      <c r="A148" s="226">
        <v>43748</v>
      </c>
      <c r="B148" s="225">
        <v>51.110000610351563</v>
      </c>
      <c r="C148" s="225">
        <v>28.379999160766602</v>
      </c>
      <c r="D148" s="225">
        <v>45.757499694824219</v>
      </c>
      <c r="E148" s="225">
        <v>57.522499084472663</v>
      </c>
    </row>
    <row r="149" spans="1:5" ht="15" x14ac:dyDescent="0.2">
      <c r="A149" s="226">
        <v>43749</v>
      </c>
      <c r="B149" s="225">
        <v>52.090000152587891</v>
      </c>
      <c r="C149" s="225">
        <v>29.75</v>
      </c>
      <c r="D149" s="225">
        <v>46.497501373291023</v>
      </c>
      <c r="E149" s="225">
        <v>59.052501678466797</v>
      </c>
    </row>
    <row r="150" spans="1:5" ht="15" x14ac:dyDescent="0.2">
      <c r="A150" s="226">
        <v>43752</v>
      </c>
      <c r="B150" s="225">
        <v>51.639999389648438</v>
      </c>
      <c r="C150" s="225">
        <v>30.530000686645511</v>
      </c>
      <c r="D150" s="225">
        <v>46.632499694824219</v>
      </c>
      <c r="E150" s="225">
        <v>58.967498779296882</v>
      </c>
    </row>
    <row r="151" spans="1:5" ht="15" x14ac:dyDescent="0.2">
      <c r="A151" s="226">
        <v>43753</v>
      </c>
      <c r="B151" s="225">
        <v>52.650001525878913</v>
      </c>
      <c r="C151" s="225">
        <v>30.719999313354489</v>
      </c>
      <c r="D151" s="225">
        <v>49.092498779296882</v>
      </c>
      <c r="E151" s="225">
        <v>58.830001831054688</v>
      </c>
    </row>
    <row r="152" spans="1:5" ht="15" x14ac:dyDescent="0.2">
      <c r="A152" s="226">
        <v>43754</v>
      </c>
      <c r="B152" s="225">
        <v>52.450000762939453</v>
      </c>
      <c r="C152" s="225">
        <v>30.809999465942379</v>
      </c>
      <c r="D152" s="225">
        <v>48.552501678466797</v>
      </c>
      <c r="E152" s="225">
        <v>58.592498779296882</v>
      </c>
    </row>
    <row r="153" spans="1:5" ht="15" x14ac:dyDescent="0.2">
      <c r="A153" s="226">
        <v>43755</v>
      </c>
      <c r="B153" s="225">
        <v>51.860000610351563</v>
      </c>
      <c r="C153" s="225">
        <v>31.139999389648441</v>
      </c>
      <c r="D153" s="225">
        <v>48.572498321533203</v>
      </c>
      <c r="E153" s="225">
        <v>58.819999694824219</v>
      </c>
    </row>
    <row r="154" spans="1:5" ht="15" x14ac:dyDescent="0.2">
      <c r="A154" s="226">
        <v>43756</v>
      </c>
      <c r="B154" s="225">
        <v>51.360000610351563</v>
      </c>
      <c r="C154" s="225">
        <v>30.969999313354489</v>
      </c>
      <c r="D154" s="225">
        <v>47.622501373291023</v>
      </c>
      <c r="E154" s="225">
        <v>59.102500915527337</v>
      </c>
    </row>
    <row r="155" spans="1:5" ht="15" x14ac:dyDescent="0.2">
      <c r="A155" s="226">
        <v>43759</v>
      </c>
      <c r="B155" s="225">
        <v>52.130001068115227</v>
      </c>
      <c r="C155" s="225">
        <v>32.029998779296882</v>
      </c>
      <c r="D155" s="225">
        <v>49.002498626708977</v>
      </c>
      <c r="E155" s="225">
        <v>60.127498626708977</v>
      </c>
    </row>
    <row r="156" spans="1:5" ht="15" x14ac:dyDescent="0.2">
      <c r="A156" s="226">
        <v>43760</v>
      </c>
      <c r="B156" s="225">
        <v>52.009998321533203</v>
      </c>
      <c r="C156" s="225">
        <v>31.510000228881839</v>
      </c>
      <c r="D156" s="225">
        <v>48.902500152587891</v>
      </c>
      <c r="E156" s="225">
        <v>59.990001678466797</v>
      </c>
    </row>
    <row r="157" spans="1:5" ht="15" x14ac:dyDescent="0.2">
      <c r="A157" s="226">
        <v>43761</v>
      </c>
      <c r="B157" s="225">
        <v>51.720001220703118</v>
      </c>
      <c r="C157" s="225">
        <v>31.360000610351559</v>
      </c>
      <c r="D157" s="225">
        <v>48.772499084472663</v>
      </c>
      <c r="E157" s="225">
        <v>60.794998168945313</v>
      </c>
    </row>
    <row r="158" spans="1:5" ht="15" x14ac:dyDescent="0.2">
      <c r="A158" s="226">
        <v>43762</v>
      </c>
      <c r="B158" s="225">
        <v>52.229999542236328</v>
      </c>
      <c r="C158" s="225">
        <v>31.719999313354489</v>
      </c>
      <c r="D158" s="225">
        <v>49.215000152587891</v>
      </c>
      <c r="E158" s="225">
        <v>60.895000457763672</v>
      </c>
    </row>
    <row r="159" spans="1:5" ht="15" x14ac:dyDescent="0.2">
      <c r="A159" s="226">
        <v>43763</v>
      </c>
      <c r="B159" s="225">
        <v>56.459999084472663</v>
      </c>
      <c r="C159" s="225">
        <v>32.709999084472663</v>
      </c>
      <c r="D159" s="225">
        <v>51.134998321533203</v>
      </c>
      <c r="E159" s="225">
        <v>61.645000457763672</v>
      </c>
    </row>
    <row r="160" spans="1:5" ht="15" x14ac:dyDescent="0.2">
      <c r="A160" s="226">
        <v>43766</v>
      </c>
      <c r="B160" s="225">
        <v>56.759998321533203</v>
      </c>
      <c r="C160" s="225">
        <v>33.689998626708977</v>
      </c>
      <c r="D160" s="225">
        <v>51.697498321533203</v>
      </c>
      <c r="E160" s="225">
        <v>62.262500762939453</v>
      </c>
    </row>
    <row r="161" spans="1:5" ht="15" x14ac:dyDescent="0.2">
      <c r="A161" s="226">
        <v>43767</v>
      </c>
      <c r="B161" s="225">
        <v>56.340000152587891</v>
      </c>
      <c r="C161" s="225">
        <v>33.029998779296882</v>
      </c>
      <c r="D161" s="225">
        <v>50.729999542236328</v>
      </c>
      <c r="E161" s="225">
        <v>60.822498321533203</v>
      </c>
    </row>
    <row r="162" spans="1:5" ht="15" x14ac:dyDescent="0.2">
      <c r="A162" s="226">
        <v>43768</v>
      </c>
      <c r="B162" s="225">
        <v>56.599998474121087</v>
      </c>
      <c r="C162" s="225">
        <v>33.130001068115227</v>
      </c>
      <c r="D162" s="225">
        <v>50.75</v>
      </c>
      <c r="E162" s="225">
        <v>60.814998626708977</v>
      </c>
    </row>
    <row r="163" spans="1:5" ht="15" x14ac:dyDescent="0.2">
      <c r="A163" s="226">
        <v>43769</v>
      </c>
      <c r="B163" s="225">
        <v>56.529998779296882</v>
      </c>
      <c r="C163" s="225">
        <v>33.930000305175781</v>
      </c>
      <c r="D163" s="225">
        <v>50.255001068115227</v>
      </c>
      <c r="E163" s="225">
        <v>62.189998626708977</v>
      </c>
    </row>
    <row r="164" spans="1:5" ht="15" x14ac:dyDescent="0.2">
      <c r="A164" s="226">
        <v>43770</v>
      </c>
      <c r="B164" s="225">
        <v>56.509998321533203</v>
      </c>
      <c r="C164" s="225">
        <v>34.889999389648438</v>
      </c>
      <c r="D164" s="225">
        <v>50.647499084472663</v>
      </c>
      <c r="E164" s="225">
        <v>63.955001831054688</v>
      </c>
    </row>
    <row r="165" spans="1:5" ht="15" x14ac:dyDescent="0.2">
      <c r="A165" s="226">
        <v>43773</v>
      </c>
      <c r="B165" s="225">
        <v>57.610000610351563</v>
      </c>
      <c r="C165" s="225">
        <v>36.290000915527337</v>
      </c>
      <c r="D165" s="225">
        <v>52.625</v>
      </c>
      <c r="E165" s="225">
        <v>64.375</v>
      </c>
    </row>
    <row r="166" spans="1:5" ht="15" x14ac:dyDescent="0.2">
      <c r="A166" s="226">
        <v>43774</v>
      </c>
      <c r="B166" s="225">
        <v>57.549999237060547</v>
      </c>
      <c r="C166" s="225">
        <v>36.150001525878913</v>
      </c>
      <c r="D166" s="225">
        <v>52.402500152587891</v>
      </c>
      <c r="E166" s="225">
        <v>64.282501220703125</v>
      </c>
    </row>
    <row r="167" spans="1:5" ht="15" x14ac:dyDescent="0.2">
      <c r="A167" s="226">
        <v>43775</v>
      </c>
      <c r="B167" s="225">
        <v>57.599998474121087</v>
      </c>
      <c r="C167" s="225">
        <v>35.930000305175781</v>
      </c>
      <c r="D167" s="225">
        <v>51.907501220703118</v>
      </c>
      <c r="E167" s="225">
        <v>64.30999755859375</v>
      </c>
    </row>
    <row r="168" spans="1:5" ht="15" x14ac:dyDescent="0.2">
      <c r="A168" s="226">
        <v>43776</v>
      </c>
      <c r="B168" s="225">
        <v>58.049999237060547</v>
      </c>
      <c r="C168" s="225">
        <v>36.279998779296882</v>
      </c>
      <c r="D168" s="225">
        <v>52.084999084472663</v>
      </c>
      <c r="E168" s="225">
        <v>64.857498168945313</v>
      </c>
    </row>
    <row r="169" spans="1:5" ht="15" x14ac:dyDescent="0.2">
      <c r="A169" s="226">
        <v>43777</v>
      </c>
      <c r="B169" s="225">
        <v>58.270000457763672</v>
      </c>
      <c r="C169" s="225">
        <v>36.290000915527337</v>
      </c>
      <c r="D169" s="225">
        <v>51.944999694824219</v>
      </c>
      <c r="E169" s="225">
        <v>65.035003662109375</v>
      </c>
    </row>
    <row r="170" spans="1:5" ht="15" x14ac:dyDescent="0.2">
      <c r="A170" s="226">
        <v>43780</v>
      </c>
      <c r="B170" s="225">
        <v>58.349998474121087</v>
      </c>
      <c r="C170" s="225">
        <v>36.310001373291023</v>
      </c>
      <c r="D170" s="225">
        <v>52.044998168945313</v>
      </c>
      <c r="E170" s="225">
        <v>65.550003051757813</v>
      </c>
    </row>
    <row r="171" spans="1:5" ht="15" x14ac:dyDescent="0.2">
      <c r="A171" s="226">
        <v>43781</v>
      </c>
      <c r="B171" s="225">
        <v>58.200000762939453</v>
      </c>
      <c r="C171" s="225">
        <v>36.709999084472663</v>
      </c>
      <c r="D171" s="225">
        <v>52.402500152587891</v>
      </c>
      <c r="E171" s="225">
        <v>65.489997863769531</v>
      </c>
    </row>
    <row r="172" spans="1:5" ht="15" x14ac:dyDescent="0.2">
      <c r="A172" s="226">
        <v>43782</v>
      </c>
      <c r="B172" s="225">
        <v>57.889999389648438</v>
      </c>
      <c r="C172" s="225">
        <v>37.520000457763672</v>
      </c>
      <c r="D172" s="225">
        <v>52.142501831054688</v>
      </c>
      <c r="E172" s="225">
        <v>66.117500305175781</v>
      </c>
    </row>
    <row r="173" spans="1:5" ht="15" x14ac:dyDescent="0.2">
      <c r="A173" s="226">
        <v>43783</v>
      </c>
      <c r="B173" s="225">
        <v>57.810001373291023</v>
      </c>
      <c r="C173" s="225">
        <v>38.349998474121087</v>
      </c>
      <c r="D173" s="225">
        <v>52.447498321533203</v>
      </c>
      <c r="E173" s="225">
        <v>65.660003662109375</v>
      </c>
    </row>
    <row r="174" spans="1:5" ht="15" x14ac:dyDescent="0.2">
      <c r="A174" s="226">
        <v>43784</v>
      </c>
      <c r="B174" s="225">
        <v>57.959999084472663</v>
      </c>
      <c r="C174" s="225">
        <v>38.560001373291023</v>
      </c>
      <c r="D174" s="225">
        <v>51.047500610351563</v>
      </c>
      <c r="E174" s="225">
        <v>66.44000244140625</v>
      </c>
    </row>
    <row r="175" spans="1:5" ht="15" x14ac:dyDescent="0.2">
      <c r="A175" s="226">
        <v>43787</v>
      </c>
      <c r="B175" s="225">
        <v>58.25</v>
      </c>
      <c r="C175" s="225">
        <v>39.880001068115227</v>
      </c>
      <c r="D175" s="225">
        <v>53.069999694824219</v>
      </c>
      <c r="E175" s="225">
        <v>66.775001525878906</v>
      </c>
    </row>
    <row r="176" spans="1:5" ht="15" x14ac:dyDescent="0.2">
      <c r="A176" s="226">
        <v>43788</v>
      </c>
      <c r="B176" s="225">
        <v>58.349998474121087</v>
      </c>
      <c r="C176" s="225">
        <v>41.290000915527337</v>
      </c>
      <c r="D176" s="225">
        <v>51.997501373291023</v>
      </c>
      <c r="E176" s="225">
        <v>66.572502136230469</v>
      </c>
    </row>
    <row r="177" spans="1:5" ht="15" x14ac:dyDescent="0.2">
      <c r="A177" s="226">
        <v>43789</v>
      </c>
      <c r="B177" s="225">
        <v>57.900001525878913</v>
      </c>
      <c r="C177" s="225">
        <v>40.979999542236328</v>
      </c>
      <c r="D177" s="225">
        <v>52.794998168945313</v>
      </c>
      <c r="E177" s="225">
        <v>65.797500610351563</v>
      </c>
    </row>
    <row r="178" spans="1:5" ht="15" x14ac:dyDescent="0.2">
      <c r="A178" s="226">
        <v>43790</v>
      </c>
      <c r="B178" s="225">
        <v>58.220001220703118</v>
      </c>
      <c r="C178" s="225">
        <v>39.520000457763672</v>
      </c>
      <c r="D178" s="225">
        <v>52.544998168945313</v>
      </c>
      <c r="E178" s="225">
        <v>65.50250244140625</v>
      </c>
    </row>
    <row r="179" spans="1:5" ht="15" x14ac:dyDescent="0.2">
      <c r="A179" s="226">
        <v>43791</v>
      </c>
      <c r="B179" s="225">
        <v>57.610000610351563</v>
      </c>
      <c r="C179" s="225">
        <v>39.150001525878913</v>
      </c>
      <c r="D179" s="225">
        <v>52.722499847412109</v>
      </c>
      <c r="E179" s="225">
        <v>65.444999694824219</v>
      </c>
    </row>
    <row r="180" spans="1:5" ht="15" x14ac:dyDescent="0.2">
      <c r="A180" s="226">
        <v>43794</v>
      </c>
      <c r="B180" s="225">
        <v>58.810001373291023</v>
      </c>
      <c r="C180" s="225">
        <v>39.790000915527337</v>
      </c>
      <c r="D180" s="225">
        <v>55.302501678466797</v>
      </c>
      <c r="E180" s="225">
        <v>66.592498779296875</v>
      </c>
    </row>
    <row r="181" spans="1:5" ht="15" x14ac:dyDescent="0.2">
      <c r="A181" s="226">
        <v>43795</v>
      </c>
      <c r="B181" s="225">
        <v>58.900001525878913</v>
      </c>
      <c r="C181" s="225">
        <v>38.990001678466797</v>
      </c>
      <c r="D181" s="225">
        <v>54.25</v>
      </c>
      <c r="E181" s="225">
        <v>66.072502136230469</v>
      </c>
    </row>
    <row r="182" spans="1:5" ht="15" x14ac:dyDescent="0.2">
      <c r="A182" s="226">
        <v>43796</v>
      </c>
      <c r="B182" s="225">
        <v>58.509998321533203</v>
      </c>
      <c r="C182" s="225">
        <v>39.409999847412109</v>
      </c>
      <c r="D182" s="225">
        <v>54.560001373291023</v>
      </c>
      <c r="E182" s="225">
        <v>66.959999084472656</v>
      </c>
    </row>
    <row r="183" spans="1:5" ht="15" x14ac:dyDescent="0.2">
      <c r="A183" s="226">
        <v>43798</v>
      </c>
      <c r="B183" s="225">
        <v>58.049999237060547</v>
      </c>
      <c r="C183" s="225">
        <v>39.150001525878913</v>
      </c>
      <c r="D183" s="225">
        <v>54.185001373291023</v>
      </c>
      <c r="E183" s="225">
        <v>66.8125</v>
      </c>
    </row>
    <row r="184" spans="1:5" ht="15" x14ac:dyDescent="0.2">
      <c r="A184" s="226">
        <v>43801</v>
      </c>
      <c r="B184" s="225">
        <v>57.659999847412109</v>
      </c>
      <c r="C184" s="225">
        <v>38.729999542236328</v>
      </c>
      <c r="D184" s="225">
        <v>52.3125</v>
      </c>
      <c r="E184" s="225">
        <v>66.040000915527344</v>
      </c>
    </row>
    <row r="185" spans="1:5" ht="15" x14ac:dyDescent="0.2">
      <c r="A185" s="226">
        <v>43802</v>
      </c>
      <c r="B185" s="225">
        <v>56.069999694824219</v>
      </c>
      <c r="C185" s="225">
        <v>38.900001525878913</v>
      </c>
      <c r="D185" s="225">
        <v>51.915000915527337</v>
      </c>
      <c r="E185" s="225">
        <v>64.862503051757813</v>
      </c>
    </row>
    <row r="186" spans="1:5" ht="15" x14ac:dyDescent="0.2">
      <c r="A186" s="226">
        <v>43803</v>
      </c>
      <c r="B186" s="225">
        <v>56.020000457763672</v>
      </c>
      <c r="C186" s="225">
        <v>39.689998626708977</v>
      </c>
      <c r="D186" s="225">
        <v>52.354999542236328</v>
      </c>
      <c r="E186" s="225">
        <v>65.43499755859375</v>
      </c>
    </row>
    <row r="187" spans="1:5" ht="15" x14ac:dyDescent="0.2">
      <c r="A187" s="226">
        <v>43804</v>
      </c>
      <c r="B187" s="225">
        <v>56.080001831054688</v>
      </c>
      <c r="C187" s="225">
        <v>39.619998931884773</v>
      </c>
      <c r="D187" s="225">
        <v>52.185001373291023</v>
      </c>
      <c r="E187" s="225">
        <v>66.394996643066406</v>
      </c>
    </row>
    <row r="188" spans="1:5" ht="15" x14ac:dyDescent="0.2">
      <c r="A188" s="226">
        <v>43805</v>
      </c>
      <c r="B188" s="225">
        <v>56.810001373291023</v>
      </c>
      <c r="C188" s="225">
        <v>39.630001068115227</v>
      </c>
      <c r="D188" s="225">
        <v>53.042499542236328</v>
      </c>
      <c r="E188" s="225">
        <v>67.677497863769531</v>
      </c>
    </row>
    <row r="189" spans="1:5" ht="15" x14ac:dyDescent="0.2">
      <c r="A189" s="226">
        <v>43808</v>
      </c>
      <c r="B189" s="225">
        <v>56.529998779296882</v>
      </c>
      <c r="C189" s="225">
        <v>38.930000305175781</v>
      </c>
      <c r="D189" s="225">
        <v>53.042499542236328</v>
      </c>
      <c r="E189" s="225">
        <v>66.730003356933594</v>
      </c>
    </row>
    <row r="190" spans="1:5" ht="15" x14ac:dyDescent="0.2">
      <c r="A190" s="226">
        <v>43809</v>
      </c>
      <c r="B190" s="225">
        <v>56.590000152587891</v>
      </c>
      <c r="C190" s="225">
        <v>39.439998626708977</v>
      </c>
      <c r="D190" s="225">
        <v>53.494998931884773</v>
      </c>
      <c r="E190" s="225">
        <v>67.120002746582031</v>
      </c>
    </row>
    <row r="191" spans="1:5" ht="15" x14ac:dyDescent="0.2">
      <c r="A191" s="226">
        <v>43810</v>
      </c>
      <c r="B191" s="225">
        <v>57.069999694824219</v>
      </c>
      <c r="C191" s="225">
        <v>39.470001220703118</v>
      </c>
      <c r="D191" s="225">
        <v>54.334999084472663</v>
      </c>
      <c r="E191" s="225">
        <v>67.692497253417969</v>
      </c>
    </row>
    <row r="192" spans="1:5" ht="15" x14ac:dyDescent="0.2">
      <c r="A192" s="226">
        <v>43811</v>
      </c>
      <c r="B192" s="225">
        <v>57.549999237060547</v>
      </c>
      <c r="C192" s="225">
        <v>42.590000152587891</v>
      </c>
      <c r="D192" s="225">
        <v>56.017501831054688</v>
      </c>
      <c r="E192" s="225">
        <v>67.864997863769531</v>
      </c>
    </row>
    <row r="193" spans="1:5" ht="15" x14ac:dyDescent="0.2">
      <c r="A193" s="226">
        <v>43812</v>
      </c>
      <c r="B193" s="225">
        <v>57.790000915527337</v>
      </c>
      <c r="C193" s="225">
        <v>41.150001525878913</v>
      </c>
      <c r="D193" s="225">
        <v>55.997501373291023</v>
      </c>
      <c r="E193" s="225">
        <v>68.787498474121094</v>
      </c>
    </row>
    <row r="194" spans="1:5" ht="15" x14ac:dyDescent="0.2">
      <c r="A194" s="226">
        <v>43815</v>
      </c>
      <c r="B194" s="225">
        <v>57.700000762939453</v>
      </c>
      <c r="C194" s="225">
        <v>42.349998474121087</v>
      </c>
      <c r="D194" s="225">
        <v>56.287498474121087</v>
      </c>
      <c r="E194" s="225">
        <v>69.964996337890625</v>
      </c>
    </row>
    <row r="195" spans="1:5" ht="15" x14ac:dyDescent="0.2">
      <c r="A195" s="226">
        <v>43816</v>
      </c>
      <c r="B195" s="225">
        <v>57.299999237060547</v>
      </c>
      <c r="C195" s="225">
        <v>42.770000457763672</v>
      </c>
      <c r="D195" s="225">
        <v>57.072498321533203</v>
      </c>
      <c r="E195" s="225">
        <v>70.102500915527344</v>
      </c>
    </row>
    <row r="196" spans="1:5" ht="15" x14ac:dyDescent="0.2">
      <c r="A196" s="226">
        <v>43817</v>
      </c>
      <c r="B196" s="225">
        <v>57.169998168945313</v>
      </c>
      <c r="C196" s="225">
        <v>42.299999237060547</v>
      </c>
      <c r="D196" s="225">
        <v>57.377498626708977</v>
      </c>
      <c r="E196" s="225">
        <v>69.93499755859375</v>
      </c>
    </row>
    <row r="197" spans="1:5" ht="15" x14ac:dyDescent="0.2">
      <c r="A197" s="226">
        <v>43818</v>
      </c>
      <c r="B197" s="225">
        <v>57.959999084472663</v>
      </c>
      <c r="C197" s="225">
        <v>42.830001831054688</v>
      </c>
      <c r="D197" s="225">
        <v>58.865001678466797</v>
      </c>
      <c r="E197" s="225">
        <v>70.004997253417969</v>
      </c>
    </row>
    <row r="198" spans="1:5" ht="15" x14ac:dyDescent="0.2">
      <c r="A198" s="226">
        <v>43819</v>
      </c>
      <c r="B198" s="225">
        <v>58.950000762939453</v>
      </c>
      <c r="C198" s="225">
        <v>44.150001525878913</v>
      </c>
      <c r="D198" s="225">
        <v>59.842498779296882</v>
      </c>
      <c r="E198" s="225">
        <v>69.860000610351563</v>
      </c>
    </row>
    <row r="199" spans="1:5" ht="15" x14ac:dyDescent="0.2">
      <c r="A199" s="226">
        <v>43822</v>
      </c>
      <c r="B199" s="225">
        <v>59.229999542236328</v>
      </c>
      <c r="C199" s="225">
        <v>45.459999084472663</v>
      </c>
      <c r="D199" s="225">
        <v>59.705001831054688</v>
      </c>
      <c r="E199" s="225">
        <v>71</v>
      </c>
    </row>
    <row r="200" spans="1:5" ht="15" x14ac:dyDescent="0.2">
      <c r="A200" s="226">
        <v>43823</v>
      </c>
      <c r="B200" s="225">
        <v>59.409999847412109</v>
      </c>
      <c r="C200" s="225">
        <v>46.540000915527337</v>
      </c>
      <c r="D200" s="225">
        <v>59.654998779296882</v>
      </c>
      <c r="E200" s="225">
        <v>71.067497253417969</v>
      </c>
    </row>
    <row r="201" spans="1:5" ht="15" x14ac:dyDescent="0.2">
      <c r="A201" s="226">
        <v>43825</v>
      </c>
      <c r="B201" s="225">
        <v>59.819999694824219</v>
      </c>
      <c r="C201" s="225">
        <v>46.630001068115227</v>
      </c>
      <c r="D201" s="225">
        <v>59.797500610351563</v>
      </c>
      <c r="E201" s="225">
        <v>72.477500915527344</v>
      </c>
    </row>
    <row r="202" spans="1:5" ht="15" x14ac:dyDescent="0.2">
      <c r="A202" s="226">
        <v>43826</v>
      </c>
      <c r="B202" s="225">
        <v>60.080001831054688</v>
      </c>
      <c r="C202" s="225">
        <v>46.180000305175781</v>
      </c>
      <c r="D202" s="225">
        <v>59.217498779296882</v>
      </c>
      <c r="E202" s="225">
        <v>72.449996948242188</v>
      </c>
    </row>
    <row r="203" spans="1:5" ht="15" x14ac:dyDescent="0.2">
      <c r="A203" s="226">
        <v>43829</v>
      </c>
      <c r="B203" s="225">
        <v>59.619998931884773</v>
      </c>
      <c r="C203" s="225">
        <v>45.520000457763672</v>
      </c>
      <c r="D203" s="225">
        <v>58.080001831054688</v>
      </c>
      <c r="E203" s="225">
        <v>72.879997253417969</v>
      </c>
    </row>
    <row r="204" spans="1:5" ht="15" x14ac:dyDescent="0.2">
      <c r="A204" s="226">
        <v>43830</v>
      </c>
      <c r="B204" s="225">
        <v>59.849998474121087</v>
      </c>
      <c r="C204" s="225">
        <v>45.860000610351563</v>
      </c>
      <c r="D204" s="225">
        <v>58.825000762939453</v>
      </c>
      <c r="E204" s="225">
        <v>73.412498474121094</v>
      </c>
    </row>
    <row r="205" spans="1:5" ht="15" x14ac:dyDescent="0.2">
      <c r="A205" s="226">
        <v>43832</v>
      </c>
      <c r="B205" s="225">
        <v>60.840000152587891</v>
      </c>
      <c r="C205" s="225">
        <v>49.099998474121087</v>
      </c>
      <c r="D205" s="225">
        <v>59.977500915527337</v>
      </c>
      <c r="E205" s="225">
        <v>75.087501525878906</v>
      </c>
    </row>
    <row r="206" spans="1:5" ht="15" x14ac:dyDescent="0.2">
      <c r="A206" s="226">
        <v>43833</v>
      </c>
      <c r="B206" s="225">
        <v>60.099998474121087</v>
      </c>
      <c r="C206" s="225">
        <v>48.599998474121087</v>
      </c>
      <c r="D206" s="225">
        <v>59.017501831054688</v>
      </c>
      <c r="E206" s="225">
        <v>74.357498168945313</v>
      </c>
    </row>
    <row r="207" spans="1:5" ht="15" x14ac:dyDescent="0.2">
      <c r="A207" s="226">
        <v>43836</v>
      </c>
      <c r="B207" s="225">
        <v>59.930000305175781</v>
      </c>
      <c r="C207" s="225">
        <v>48.389999389648438</v>
      </c>
      <c r="D207" s="225">
        <v>59.264999389648438</v>
      </c>
      <c r="E207" s="225">
        <v>74.949996948242188</v>
      </c>
    </row>
    <row r="208" spans="1:5" ht="15" x14ac:dyDescent="0.2">
      <c r="A208" s="226">
        <v>43837</v>
      </c>
      <c r="B208" s="225">
        <v>58.930000305175781</v>
      </c>
      <c r="C208" s="225">
        <v>48.25</v>
      </c>
      <c r="D208" s="225">
        <v>59.982498168945313</v>
      </c>
      <c r="E208" s="225">
        <v>74.597503662109375</v>
      </c>
    </row>
    <row r="209" spans="1:5" ht="15" x14ac:dyDescent="0.2">
      <c r="A209" s="226">
        <v>43838</v>
      </c>
      <c r="B209" s="225">
        <v>58.970001220703118</v>
      </c>
      <c r="C209" s="225">
        <v>47.830001831054688</v>
      </c>
      <c r="D209" s="225">
        <v>60.095001220703118</v>
      </c>
      <c r="E209" s="225">
        <v>75.797500610351563</v>
      </c>
    </row>
    <row r="210" spans="1:5" ht="15" x14ac:dyDescent="0.2">
      <c r="A210" s="226">
        <v>43839</v>
      </c>
      <c r="B210" s="225">
        <v>59.299999237060547</v>
      </c>
      <c r="C210" s="225">
        <v>48.970001220703118</v>
      </c>
      <c r="D210" s="225">
        <v>60.755001068115227</v>
      </c>
      <c r="E210" s="225">
        <v>77.407501220703125</v>
      </c>
    </row>
    <row r="211" spans="1:5" ht="15" x14ac:dyDescent="0.2">
      <c r="A211" s="226">
        <v>43840</v>
      </c>
      <c r="B211" s="225">
        <v>58.939998626708977</v>
      </c>
      <c r="C211" s="225">
        <v>48.169998168945313</v>
      </c>
      <c r="D211" s="225">
        <v>61.080001831054688</v>
      </c>
      <c r="E211" s="225">
        <v>77.582496643066406</v>
      </c>
    </row>
    <row r="212" spans="1:5" ht="15" x14ac:dyDescent="0.2">
      <c r="A212" s="226">
        <v>43843</v>
      </c>
      <c r="B212" s="225">
        <v>59.590000152587891</v>
      </c>
      <c r="C212" s="225">
        <v>48.75</v>
      </c>
      <c r="D212" s="225">
        <v>62.994998931884773</v>
      </c>
      <c r="E212" s="225">
        <v>79.239997863769531</v>
      </c>
    </row>
    <row r="213" spans="1:5" ht="15" x14ac:dyDescent="0.2">
      <c r="A213" s="226">
        <v>43844</v>
      </c>
      <c r="B213" s="225">
        <v>59.430000305175781</v>
      </c>
      <c r="C213" s="225">
        <v>48.209999084472663</v>
      </c>
      <c r="D213" s="225">
        <v>61.819999694824219</v>
      </c>
      <c r="E213" s="225">
        <v>78.169998168945313</v>
      </c>
    </row>
    <row r="214" spans="1:5" ht="15" x14ac:dyDescent="0.2">
      <c r="A214" s="226">
        <v>43845</v>
      </c>
      <c r="B214" s="225">
        <v>58.939998626708977</v>
      </c>
      <c r="C214" s="225">
        <v>48.549999237060547</v>
      </c>
      <c r="D214" s="225">
        <v>61.392501831054688</v>
      </c>
      <c r="E214" s="225">
        <v>77.834999084472656</v>
      </c>
    </row>
    <row r="215" spans="1:5" ht="15" x14ac:dyDescent="0.2">
      <c r="A215" s="226">
        <v>43846</v>
      </c>
      <c r="B215" s="225">
        <v>59.659999847412109</v>
      </c>
      <c r="C215" s="225">
        <v>49.770000457763672</v>
      </c>
      <c r="D215" s="225">
        <v>62.232498168945313</v>
      </c>
      <c r="E215" s="225">
        <v>78.80999755859375</v>
      </c>
    </row>
    <row r="216" spans="1:5" ht="15" x14ac:dyDescent="0.2">
      <c r="A216" s="226">
        <v>43847</v>
      </c>
      <c r="B216" s="225">
        <v>59.599998474121087</v>
      </c>
      <c r="C216" s="225">
        <v>50.930000305175781</v>
      </c>
      <c r="D216" s="225">
        <v>62.319999694824219</v>
      </c>
      <c r="E216" s="225">
        <v>79.682502746582031</v>
      </c>
    </row>
    <row r="217" spans="1:5" ht="15" x14ac:dyDescent="0.2">
      <c r="A217" s="226">
        <v>43851</v>
      </c>
      <c r="B217" s="225">
        <v>60.549999237060547</v>
      </c>
      <c r="C217" s="225">
        <v>51.049999237060547</v>
      </c>
      <c r="D217" s="225">
        <v>61.985000610351563</v>
      </c>
      <c r="E217" s="225">
        <v>79.142501831054688</v>
      </c>
    </row>
    <row r="218" spans="1:5" ht="15" x14ac:dyDescent="0.2">
      <c r="A218" s="226">
        <v>43852</v>
      </c>
      <c r="B218" s="225">
        <v>62.729999542236328</v>
      </c>
      <c r="C218" s="225">
        <v>51.430000305175781</v>
      </c>
      <c r="D218" s="225">
        <v>62.527500152587891</v>
      </c>
      <c r="E218" s="225">
        <v>79.425003051757813</v>
      </c>
    </row>
    <row r="219" spans="1:5" ht="15" x14ac:dyDescent="0.2">
      <c r="A219" s="226">
        <v>43853</v>
      </c>
      <c r="B219" s="225">
        <v>63.319999694824219</v>
      </c>
      <c r="C219" s="225">
        <v>51.709999084472663</v>
      </c>
      <c r="D219" s="225">
        <v>63.215000152587891</v>
      </c>
      <c r="E219" s="225">
        <v>79.807502746582031</v>
      </c>
    </row>
    <row r="220" spans="1:5" ht="15" x14ac:dyDescent="0.2">
      <c r="A220" s="226">
        <v>43854</v>
      </c>
      <c r="B220" s="225">
        <v>68.470001220703125</v>
      </c>
      <c r="C220" s="225">
        <v>50.349998474121087</v>
      </c>
      <c r="D220" s="225">
        <v>62.619998931884773</v>
      </c>
      <c r="E220" s="225">
        <v>79.577499389648438</v>
      </c>
    </row>
    <row r="221" spans="1:5" ht="15" x14ac:dyDescent="0.2">
      <c r="A221" s="226">
        <v>43857</v>
      </c>
      <c r="B221" s="225">
        <v>65.69000244140625</v>
      </c>
      <c r="C221" s="225">
        <v>49.259998321533203</v>
      </c>
      <c r="D221" s="225">
        <v>60.049999237060547</v>
      </c>
      <c r="E221" s="225">
        <v>77.237503051757813</v>
      </c>
    </row>
    <row r="222" spans="1:5" ht="15" x14ac:dyDescent="0.2">
      <c r="A222" s="226">
        <v>43858</v>
      </c>
      <c r="B222" s="225">
        <v>67.30999755859375</v>
      </c>
      <c r="C222" s="225">
        <v>50.529998779296882</v>
      </c>
      <c r="D222" s="225">
        <v>61.992500305175781</v>
      </c>
      <c r="E222" s="225">
        <v>79.422500610351563</v>
      </c>
    </row>
    <row r="223" spans="1:5" ht="15" x14ac:dyDescent="0.2">
      <c r="A223" s="226">
        <v>43859</v>
      </c>
      <c r="B223" s="225">
        <v>66.330001831054688</v>
      </c>
      <c r="C223" s="225">
        <v>47.509998321533203</v>
      </c>
      <c r="D223" s="225">
        <v>61.384998321533203</v>
      </c>
      <c r="E223" s="225">
        <v>81.084999084472656</v>
      </c>
    </row>
    <row r="224" spans="1:5" ht="15" x14ac:dyDescent="0.2">
      <c r="A224" s="226">
        <v>43860</v>
      </c>
      <c r="B224" s="225">
        <v>66.470001220703125</v>
      </c>
      <c r="C224" s="225">
        <v>48.779998779296882</v>
      </c>
      <c r="D224" s="225">
        <v>61.452499389648438</v>
      </c>
      <c r="E224" s="225">
        <v>80.967498779296875</v>
      </c>
    </row>
    <row r="225" spans="1:5" ht="15" x14ac:dyDescent="0.2">
      <c r="A225" s="226">
        <v>43861</v>
      </c>
      <c r="B225" s="225">
        <v>63.930000305175781</v>
      </c>
      <c r="C225" s="225">
        <v>47</v>
      </c>
      <c r="D225" s="225">
        <v>59.107498168945313</v>
      </c>
      <c r="E225" s="225">
        <v>77.37750244140625</v>
      </c>
    </row>
    <row r="226" spans="1:5" ht="15" x14ac:dyDescent="0.2">
      <c r="A226" s="226">
        <v>43864</v>
      </c>
      <c r="B226" s="225">
        <v>64.419998168945313</v>
      </c>
      <c r="C226" s="225">
        <v>48.020000457763672</v>
      </c>
      <c r="D226" s="225">
        <v>60.082500457763672</v>
      </c>
      <c r="E226" s="225">
        <v>77.165000915527344</v>
      </c>
    </row>
    <row r="227" spans="1:5" ht="15" x14ac:dyDescent="0.2">
      <c r="A227" s="226">
        <v>43865</v>
      </c>
      <c r="B227" s="225">
        <v>65.459999084472656</v>
      </c>
      <c r="C227" s="225">
        <v>49.450000762939453</v>
      </c>
      <c r="D227" s="225">
        <v>61.782501220703118</v>
      </c>
      <c r="E227" s="225">
        <v>79.712501525878906</v>
      </c>
    </row>
    <row r="228" spans="1:5" ht="15" x14ac:dyDescent="0.2">
      <c r="A228" s="226">
        <v>43866</v>
      </c>
      <c r="B228" s="225">
        <v>67.339996337890625</v>
      </c>
      <c r="C228" s="225">
        <v>49.840000152587891</v>
      </c>
      <c r="D228" s="225">
        <v>62.689998626708977</v>
      </c>
      <c r="E228" s="225">
        <v>80.362503051757813</v>
      </c>
    </row>
    <row r="229" spans="1:5" ht="15" x14ac:dyDescent="0.2">
      <c r="A229" s="226">
        <v>43867</v>
      </c>
      <c r="B229" s="225">
        <v>67.089996337890625</v>
      </c>
      <c r="C229" s="225">
        <v>49.319999694824219</v>
      </c>
      <c r="D229" s="225">
        <v>63.5625</v>
      </c>
      <c r="E229" s="225">
        <v>81.302497863769531</v>
      </c>
    </row>
    <row r="230" spans="1:5" ht="15" x14ac:dyDescent="0.2">
      <c r="A230" s="226">
        <v>43868</v>
      </c>
      <c r="B230" s="225">
        <v>66.019996643066406</v>
      </c>
      <c r="C230" s="225">
        <v>49.729999542236328</v>
      </c>
      <c r="D230" s="225">
        <v>62.897499084472663</v>
      </c>
      <c r="E230" s="225">
        <v>80.007499694824219</v>
      </c>
    </row>
    <row r="231" spans="1:5" ht="15" x14ac:dyDescent="0.2">
      <c r="A231" s="226">
        <v>43871</v>
      </c>
      <c r="B231" s="225">
        <v>66.389999389648438</v>
      </c>
      <c r="C231" s="225">
        <v>52.259998321533203</v>
      </c>
      <c r="D231" s="225">
        <v>65.742500305175781</v>
      </c>
      <c r="E231" s="225">
        <v>80.387496948242188</v>
      </c>
    </row>
    <row r="232" spans="1:5" ht="15" x14ac:dyDescent="0.2">
      <c r="A232" s="226">
        <v>43872</v>
      </c>
      <c r="B232" s="225">
        <v>67.410003662109375</v>
      </c>
      <c r="C232" s="225">
        <v>53.799999237060547</v>
      </c>
      <c r="D232" s="225">
        <v>66.972503662109375</v>
      </c>
      <c r="E232" s="225">
        <v>79.902496337890625</v>
      </c>
    </row>
    <row r="233" spans="1:5" ht="15" x14ac:dyDescent="0.2">
      <c r="A233" s="226">
        <v>43873</v>
      </c>
      <c r="B233" s="225">
        <v>67.459999084472656</v>
      </c>
      <c r="C233" s="225">
        <v>53.889999389648438</v>
      </c>
      <c r="D233" s="225">
        <v>68.135002136230469</v>
      </c>
      <c r="E233" s="225">
        <v>81.800003051757813</v>
      </c>
    </row>
    <row r="234" spans="1:5" ht="15" x14ac:dyDescent="0.2">
      <c r="A234" s="226">
        <v>43874</v>
      </c>
      <c r="B234" s="225">
        <v>67.44000244140625</v>
      </c>
      <c r="C234" s="225">
        <v>54.529998779296882</v>
      </c>
      <c r="D234" s="225">
        <v>67.694999694824219</v>
      </c>
      <c r="E234" s="225">
        <v>81.217498779296875</v>
      </c>
    </row>
    <row r="235" spans="1:5" ht="15" x14ac:dyDescent="0.2">
      <c r="A235" s="226">
        <v>43875</v>
      </c>
      <c r="B235" s="225">
        <v>67.269996643066406</v>
      </c>
      <c r="C235" s="225">
        <v>55.310001373291023</v>
      </c>
      <c r="D235" s="225">
        <v>72.447502136230469</v>
      </c>
      <c r="E235" s="225">
        <v>81.237503051757813</v>
      </c>
    </row>
    <row r="236" spans="1:5" ht="15" x14ac:dyDescent="0.2">
      <c r="A236" s="226">
        <v>43879</v>
      </c>
      <c r="B236" s="225">
        <v>66.139999389648438</v>
      </c>
      <c r="C236" s="225">
        <v>56.889999389648438</v>
      </c>
      <c r="D236" s="225">
        <v>74.142501831054688</v>
      </c>
      <c r="E236" s="225">
        <v>79.75</v>
      </c>
    </row>
    <row r="237" spans="1:5" ht="15" x14ac:dyDescent="0.2">
      <c r="A237" s="226">
        <v>43880</v>
      </c>
      <c r="B237" s="225">
        <v>67.110000610351563</v>
      </c>
      <c r="C237" s="225">
        <v>58.900001525878913</v>
      </c>
      <c r="D237" s="225">
        <v>78.675003051757813</v>
      </c>
      <c r="E237" s="225">
        <v>80.904998779296875</v>
      </c>
    </row>
    <row r="238" spans="1:5" ht="15" x14ac:dyDescent="0.2">
      <c r="A238" s="226">
        <v>43881</v>
      </c>
      <c r="B238" s="225">
        <v>65.449996948242188</v>
      </c>
      <c r="C238" s="225">
        <v>57.270000457763672</v>
      </c>
      <c r="D238" s="225">
        <v>77.175003051757813</v>
      </c>
      <c r="E238" s="225">
        <v>80.074996948242188</v>
      </c>
    </row>
    <row r="239" spans="1:5" ht="15" x14ac:dyDescent="0.2">
      <c r="A239" s="226">
        <v>43882</v>
      </c>
      <c r="B239" s="225">
        <v>64.339996337890625</v>
      </c>
      <c r="C239" s="225">
        <v>53.279998779296882</v>
      </c>
      <c r="D239" s="225">
        <v>73.517501831054688</v>
      </c>
      <c r="E239" s="225">
        <v>78.262496948242188</v>
      </c>
    </row>
    <row r="240" spans="1:5" ht="15" x14ac:dyDescent="0.2">
      <c r="A240" s="226">
        <v>43885</v>
      </c>
      <c r="B240" s="225">
        <v>61.759998321533203</v>
      </c>
      <c r="C240" s="225">
        <v>49.119998931884773</v>
      </c>
      <c r="D240" s="225">
        <v>68.319999694824219</v>
      </c>
      <c r="E240" s="225">
        <v>74.544998168945313</v>
      </c>
    </row>
    <row r="241" spans="1:5" ht="15" x14ac:dyDescent="0.2">
      <c r="A241" s="226">
        <v>43886</v>
      </c>
      <c r="B241" s="225">
        <v>59.729999542236328</v>
      </c>
      <c r="C241" s="225">
        <v>47.569999694824219</v>
      </c>
      <c r="D241" s="225">
        <v>65.512496948242188</v>
      </c>
      <c r="E241" s="225">
        <v>72.019996643066406</v>
      </c>
    </row>
    <row r="242" spans="1:5" ht="15" x14ac:dyDescent="0.2">
      <c r="A242" s="226">
        <v>43887</v>
      </c>
      <c r="B242" s="225">
        <v>59.650001525878913</v>
      </c>
      <c r="C242" s="225">
        <v>47.490001678466797</v>
      </c>
      <c r="D242" s="225">
        <v>66.912498474121094</v>
      </c>
      <c r="E242" s="225">
        <v>73.162498474121094</v>
      </c>
    </row>
    <row r="243" spans="1:5" ht="15" x14ac:dyDescent="0.2">
      <c r="A243" s="226">
        <v>43888</v>
      </c>
      <c r="B243" s="225">
        <v>55.830001831054688</v>
      </c>
      <c r="C243" s="225">
        <v>44.009998321533203</v>
      </c>
      <c r="D243" s="225">
        <v>63.150001525878913</v>
      </c>
      <c r="E243" s="225">
        <v>68.379997253417969</v>
      </c>
    </row>
    <row r="244" spans="1:5" ht="15" x14ac:dyDescent="0.2">
      <c r="A244" s="226">
        <v>43889</v>
      </c>
      <c r="B244" s="225">
        <v>55.520000457763672</v>
      </c>
      <c r="C244" s="225">
        <v>45.479999542236328</v>
      </c>
      <c r="D244" s="225">
        <v>67.517501831054688</v>
      </c>
      <c r="E244" s="225">
        <v>68.339996337890625</v>
      </c>
    </row>
    <row r="245" spans="1:5" ht="15" x14ac:dyDescent="0.2">
      <c r="A245" s="226">
        <v>43892</v>
      </c>
      <c r="B245" s="225">
        <v>58.180000305175781</v>
      </c>
      <c r="C245" s="225">
        <v>47.459999084472663</v>
      </c>
      <c r="D245" s="225">
        <v>69.107498168945313</v>
      </c>
      <c r="E245" s="225">
        <v>74.702499389648438</v>
      </c>
    </row>
    <row r="246" spans="1:5" ht="15" x14ac:dyDescent="0.2">
      <c r="A246" s="226">
        <v>43893</v>
      </c>
      <c r="B246" s="225">
        <v>55.970001220703118</v>
      </c>
      <c r="C246" s="225">
        <v>46.75</v>
      </c>
      <c r="D246" s="225">
        <v>66.472503662109375</v>
      </c>
      <c r="E246" s="225">
        <v>72.330001831054688</v>
      </c>
    </row>
    <row r="247" spans="1:5" ht="15" x14ac:dyDescent="0.2">
      <c r="A247" s="226">
        <v>43894</v>
      </c>
      <c r="B247" s="225">
        <v>58.680000305175781</v>
      </c>
      <c r="C247" s="225">
        <v>50.110000610351563</v>
      </c>
      <c r="D247" s="225">
        <v>71.12750244140625</v>
      </c>
      <c r="E247" s="225">
        <v>75.68499755859375</v>
      </c>
    </row>
    <row r="248" spans="1:5" ht="15" x14ac:dyDescent="0.2">
      <c r="A248" s="226">
        <v>43895</v>
      </c>
      <c r="B248" s="225">
        <v>56.959999084472663</v>
      </c>
      <c r="C248" s="225">
        <v>48.110000610351563</v>
      </c>
      <c r="D248" s="225">
        <v>68.322502136230469</v>
      </c>
      <c r="E248" s="225">
        <v>73.230003356933594</v>
      </c>
    </row>
    <row r="249" spans="1:5" ht="15" x14ac:dyDescent="0.2">
      <c r="A249" s="226">
        <v>43896</v>
      </c>
      <c r="B249" s="225">
        <v>55.770000457763672</v>
      </c>
      <c r="C249" s="225">
        <v>48.590000152587891</v>
      </c>
      <c r="D249" s="225">
        <v>66.510002136230469</v>
      </c>
      <c r="E249" s="225">
        <v>72.257499694824219</v>
      </c>
    </row>
    <row r="250" spans="1:5" ht="15" x14ac:dyDescent="0.2">
      <c r="A250" s="226">
        <v>43899</v>
      </c>
      <c r="B250" s="225">
        <v>50.849998474121087</v>
      </c>
      <c r="C250" s="225">
        <v>43.270000457763672</v>
      </c>
      <c r="D250" s="225">
        <v>61.360000610351563</v>
      </c>
      <c r="E250" s="225">
        <v>66.542503356933594</v>
      </c>
    </row>
    <row r="251" spans="1:5" ht="15" x14ac:dyDescent="0.2">
      <c r="A251" s="226">
        <v>43900</v>
      </c>
      <c r="B251" s="225">
        <v>53.979999542236328</v>
      </c>
      <c r="C251" s="225">
        <v>45.380001068115227</v>
      </c>
      <c r="D251" s="225">
        <v>65.269996643066406</v>
      </c>
      <c r="E251" s="225">
        <v>71.334999084472656</v>
      </c>
    </row>
    <row r="252" spans="1:5" ht="15" x14ac:dyDescent="0.2">
      <c r="A252" s="226">
        <v>43901</v>
      </c>
      <c r="B252" s="225">
        <v>51.659999847412109</v>
      </c>
      <c r="C252" s="225">
        <v>45.700000762939453</v>
      </c>
      <c r="D252" s="225">
        <v>61.617500305175781</v>
      </c>
      <c r="E252" s="225">
        <v>68.857498168945313</v>
      </c>
    </row>
    <row r="253" spans="1:5" ht="15" x14ac:dyDescent="0.2">
      <c r="A253" s="226">
        <v>43902</v>
      </c>
      <c r="B253" s="225">
        <v>45.540000915527337</v>
      </c>
      <c r="C253" s="225">
        <v>39.009998321533203</v>
      </c>
      <c r="D253" s="225">
        <v>54.077499389648438</v>
      </c>
      <c r="E253" s="225">
        <v>62.057498931884773</v>
      </c>
    </row>
    <row r="254" spans="1:5" ht="15" x14ac:dyDescent="0.2">
      <c r="A254" s="226">
        <v>43903</v>
      </c>
      <c r="B254" s="225">
        <v>54.430000305175781</v>
      </c>
      <c r="C254" s="225">
        <v>43.900001525878913</v>
      </c>
      <c r="D254" s="225">
        <v>60.209999084472663</v>
      </c>
      <c r="E254" s="225">
        <v>69.492500305175781</v>
      </c>
    </row>
    <row r="255" spans="1:5" ht="15" x14ac:dyDescent="0.2">
      <c r="A255" s="226">
        <v>43906</v>
      </c>
      <c r="B255" s="225">
        <v>44.610000610351563</v>
      </c>
      <c r="C255" s="225">
        <v>38.709999084472663</v>
      </c>
      <c r="D255" s="225">
        <v>49.099998474121087</v>
      </c>
      <c r="E255" s="225">
        <v>60.552501678466797</v>
      </c>
    </row>
    <row r="256" spans="1:5" ht="15" x14ac:dyDescent="0.2">
      <c r="A256" s="226">
        <v>43907</v>
      </c>
      <c r="B256" s="225">
        <v>50.080001831054688</v>
      </c>
      <c r="C256" s="225">
        <v>41.880001068115227</v>
      </c>
      <c r="D256" s="225">
        <v>54.317501068115227</v>
      </c>
      <c r="E256" s="225">
        <v>63.215000152587891</v>
      </c>
    </row>
    <row r="257" spans="1:5" ht="15" x14ac:dyDescent="0.2">
      <c r="A257" s="226">
        <v>43908</v>
      </c>
      <c r="B257" s="225">
        <v>47.610000610351563</v>
      </c>
      <c r="C257" s="225">
        <v>39.119998931884773</v>
      </c>
      <c r="D257" s="225">
        <v>50.705001831054688</v>
      </c>
      <c r="E257" s="225">
        <v>61.667499542236328</v>
      </c>
    </row>
    <row r="258" spans="1:5" ht="15" x14ac:dyDescent="0.2">
      <c r="A258" s="226">
        <v>43909</v>
      </c>
      <c r="B258" s="225">
        <v>45.939998626708977</v>
      </c>
      <c r="C258" s="225">
        <v>39.819999694824219</v>
      </c>
      <c r="D258" s="225">
        <v>53.242500305175781</v>
      </c>
      <c r="E258" s="225">
        <v>61.194999694824219</v>
      </c>
    </row>
    <row r="259" spans="1:5" ht="15" x14ac:dyDescent="0.2">
      <c r="A259" s="226">
        <v>43910</v>
      </c>
      <c r="B259" s="225">
        <v>45.830001831054688</v>
      </c>
      <c r="C259" s="225">
        <v>39.610000610351563</v>
      </c>
      <c r="D259" s="225">
        <v>51.4375</v>
      </c>
      <c r="E259" s="225">
        <v>57.310001373291023</v>
      </c>
    </row>
    <row r="260" spans="1:5" ht="15" x14ac:dyDescent="0.2">
      <c r="A260" s="226">
        <v>43913</v>
      </c>
      <c r="B260" s="225">
        <v>49.580001831054688</v>
      </c>
      <c r="C260" s="225">
        <v>41.639999389648438</v>
      </c>
      <c r="D260" s="225">
        <v>53.172500610351563</v>
      </c>
      <c r="E260" s="225">
        <v>56.092498779296882</v>
      </c>
    </row>
    <row r="261" spans="1:5" ht="15" x14ac:dyDescent="0.2">
      <c r="A261" s="226">
        <v>43914</v>
      </c>
      <c r="B261" s="225">
        <v>52.400001525878913</v>
      </c>
      <c r="C261" s="225">
        <v>46.220001220703118</v>
      </c>
      <c r="D261" s="225">
        <v>62.294998168945313</v>
      </c>
      <c r="E261" s="225">
        <v>61.720001220703118</v>
      </c>
    </row>
    <row r="262" spans="1:5" ht="15" x14ac:dyDescent="0.2">
      <c r="A262" s="226">
        <v>43915</v>
      </c>
      <c r="B262" s="225">
        <v>51.259998321533203</v>
      </c>
      <c r="C262" s="225">
        <v>44.630001068115227</v>
      </c>
      <c r="D262" s="225">
        <v>61.404998779296882</v>
      </c>
      <c r="E262" s="225">
        <v>61.380001068115227</v>
      </c>
    </row>
    <row r="263" spans="1:5" ht="15" x14ac:dyDescent="0.2">
      <c r="A263" s="226">
        <v>43916</v>
      </c>
      <c r="B263" s="225">
        <v>55.540000915527337</v>
      </c>
      <c r="C263" s="225">
        <v>47.5</v>
      </c>
      <c r="D263" s="225">
        <v>64.30999755859375</v>
      </c>
      <c r="E263" s="225">
        <v>64.610000610351563</v>
      </c>
    </row>
    <row r="264" spans="1:5" ht="15" x14ac:dyDescent="0.2">
      <c r="A264" s="226">
        <v>43917</v>
      </c>
      <c r="B264" s="225">
        <v>52.369998931884773</v>
      </c>
      <c r="C264" s="225">
        <v>46.580001831054688</v>
      </c>
      <c r="D264" s="225">
        <v>63.182498931884773</v>
      </c>
      <c r="E264" s="225">
        <v>61.935001373291023</v>
      </c>
    </row>
    <row r="265" spans="1:5" ht="15" x14ac:dyDescent="0.2">
      <c r="A265" s="226">
        <v>43920</v>
      </c>
      <c r="B265" s="225">
        <v>55.490001678466797</v>
      </c>
      <c r="C265" s="225">
        <v>47.860000610351563</v>
      </c>
      <c r="D265" s="225">
        <v>66.397499084472656</v>
      </c>
      <c r="E265" s="225">
        <v>63.702499389648438</v>
      </c>
    </row>
    <row r="266" spans="1:5" ht="15" x14ac:dyDescent="0.2">
      <c r="A266" s="226">
        <v>43921</v>
      </c>
      <c r="B266" s="225">
        <v>54.119998931884773</v>
      </c>
      <c r="C266" s="225">
        <v>45.479999542236328</v>
      </c>
      <c r="D266" s="225">
        <v>65.900001525878906</v>
      </c>
      <c r="E266" s="225">
        <v>63.572498321533203</v>
      </c>
    </row>
    <row r="267" spans="1:5" ht="15" x14ac:dyDescent="0.2">
      <c r="A267" s="226">
        <v>43922</v>
      </c>
      <c r="B267" s="225">
        <v>51.880001068115227</v>
      </c>
      <c r="C267" s="225">
        <v>43.659999847412109</v>
      </c>
      <c r="D267" s="225">
        <v>60.767501831054688</v>
      </c>
      <c r="E267" s="225">
        <v>60.227500915527337</v>
      </c>
    </row>
    <row r="268" spans="1:5" ht="15" x14ac:dyDescent="0.2">
      <c r="A268" s="226">
        <v>43923</v>
      </c>
      <c r="B268" s="225">
        <v>54.349998474121087</v>
      </c>
      <c r="C268" s="225">
        <v>44.490001678466797</v>
      </c>
      <c r="D268" s="225">
        <v>63.867500305175781</v>
      </c>
      <c r="E268" s="225">
        <v>61.232498168945313</v>
      </c>
    </row>
    <row r="269" spans="1:5" ht="15" x14ac:dyDescent="0.2">
      <c r="A269" s="226">
        <v>43924</v>
      </c>
      <c r="B269" s="225">
        <v>54.130001068115227</v>
      </c>
      <c r="C269" s="225">
        <v>42.590000152587891</v>
      </c>
      <c r="D269" s="225">
        <v>60.977500915527337</v>
      </c>
      <c r="E269" s="225">
        <v>60.352500915527337</v>
      </c>
    </row>
    <row r="270" spans="1:5" ht="15" x14ac:dyDescent="0.2">
      <c r="A270" s="226">
        <v>43927</v>
      </c>
      <c r="B270" s="225">
        <v>58.430000305175781</v>
      </c>
      <c r="C270" s="225">
        <v>47.520000457763672</v>
      </c>
      <c r="D270" s="225">
        <v>67.099998474121094</v>
      </c>
      <c r="E270" s="225">
        <v>65.617500305175781</v>
      </c>
    </row>
    <row r="271" spans="1:5" ht="15" x14ac:dyDescent="0.2">
      <c r="A271" s="226">
        <v>43928</v>
      </c>
      <c r="B271" s="225">
        <v>58.400001525878913</v>
      </c>
      <c r="C271" s="225">
        <v>47.560001373291023</v>
      </c>
      <c r="D271" s="225">
        <v>64.757499694824219</v>
      </c>
      <c r="E271" s="225">
        <v>64.857498168945313</v>
      </c>
    </row>
    <row r="272" spans="1:5" ht="15" x14ac:dyDescent="0.2">
      <c r="A272" s="226">
        <v>43929</v>
      </c>
      <c r="B272" s="225">
        <v>58.979999542236328</v>
      </c>
      <c r="C272" s="225">
        <v>48.790000915527337</v>
      </c>
      <c r="D272" s="225">
        <v>66.737503051757813</v>
      </c>
      <c r="E272" s="225">
        <v>66.517501831054688</v>
      </c>
    </row>
    <row r="273" spans="1:5" ht="15" x14ac:dyDescent="0.2">
      <c r="A273" s="226">
        <v>43930</v>
      </c>
      <c r="B273" s="225">
        <v>57.139999389648438</v>
      </c>
      <c r="C273" s="225">
        <v>48.380001068115227</v>
      </c>
      <c r="D273" s="225">
        <v>65.737503051757813</v>
      </c>
      <c r="E273" s="225">
        <v>66.99749755859375</v>
      </c>
    </row>
    <row r="274" spans="1:5" ht="15" x14ac:dyDescent="0.2">
      <c r="A274" s="226">
        <v>43934</v>
      </c>
      <c r="B274" s="225">
        <v>58.700000762939453</v>
      </c>
      <c r="C274" s="225">
        <v>50.939998626708977</v>
      </c>
      <c r="D274" s="225">
        <v>67.462501525878906</v>
      </c>
      <c r="E274" s="225">
        <v>68.3125</v>
      </c>
    </row>
    <row r="275" spans="1:5" ht="15" x14ac:dyDescent="0.2">
      <c r="A275" s="226">
        <v>43935</v>
      </c>
      <c r="B275" s="225">
        <v>60.659999847412109</v>
      </c>
      <c r="C275" s="225">
        <v>54.930000305175781</v>
      </c>
      <c r="D275" s="225">
        <v>70.987503051757813</v>
      </c>
      <c r="E275" s="225">
        <v>71.762496948242188</v>
      </c>
    </row>
    <row r="276" spans="1:5" ht="15" x14ac:dyDescent="0.2">
      <c r="A276" s="226">
        <v>43936</v>
      </c>
      <c r="B276" s="225">
        <v>58.869998931884773</v>
      </c>
      <c r="C276" s="225">
        <v>54.990001678466797</v>
      </c>
      <c r="D276" s="225">
        <v>70.209999084472656</v>
      </c>
      <c r="E276" s="225">
        <v>71.107498168945313</v>
      </c>
    </row>
    <row r="277" spans="1:5" ht="15" x14ac:dyDescent="0.2">
      <c r="A277" s="226">
        <v>43937</v>
      </c>
      <c r="B277" s="225">
        <v>60.790000915527337</v>
      </c>
      <c r="C277" s="225">
        <v>56.950000762939453</v>
      </c>
      <c r="D277" s="225">
        <v>73.675003051757813</v>
      </c>
      <c r="E277" s="225">
        <v>71.672500610351563</v>
      </c>
    </row>
    <row r="278" spans="1:5" ht="15" x14ac:dyDescent="0.2">
      <c r="A278" s="226">
        <v>43938</v>
      </c>
      <c r="B278" s="225">
        <v>60.360000610351563</v>
      </c>
      <c r="C278" s="225">
        <v>56.599998474121087</v>
      </c>
      <c r="D278" s="225">
        <v>73.080001831054688</v>
      </c>
      <c r="E278" s="225">
        <v>70.699996948242188</v>
      </c>
    </row>
    <row r="279" spans="1:5" ht="15" x14ac:dyDescent="0.2">
      <c r="A279" s="226">
        <v>43941</v>
      </c>
      <c r="B279" s="225">
        <v>59.180000305175781</v>
      </c>
      <c r="C279" s="225">
        <v>56.970001220703118</v>
      </c>
      <c r="D279" s="225">
        <v>71.762496948242188</v>
      </c>
      <c r="E279" s="225">
        <v>69.232498168945313</v>
      </c>
    </row>
    <row r="280" spans="1:5" ht="15" x14ac:dyDescent="0.2">
      <c r="A280" s="226">
        <v>43942</v>
      </c>
      <c r="B280" s="225">
        <v>56.360000610351563</v>
      </c>
      <c r="C280" s="225">
        <v>52.919998168945313</v>
      </c>
      <c r="D280" s="225">
        <v>67.37750244140625</v>
      </c>
      <c r="E280" s="225">
        <v>67.092498779296875</v>
      </c>
    </row>
    <row r="281" spans="1:5" ht="15" x14ac:dyDescent="0.2">
      <c r="A281" s="226">
        <v>43943</v>
      </c>
      <c r="B281" s="225">
        <v>60.099998474121087</v>
      </c>
      <c r="C281" s="225">
        <v>55.919998168945313</v>
      </c>
      <c r="D281" s="225">
        <v>71.537498474121094</v>
      </c>
      <c r="E281" s="225">
        <v>69.025001525878906</v>
      </c>
    </row>
    <row r="282" spans="1:5" ht="15" x14ac:dyDescent="0.2">
      <c r="A282" s="226">
        <v>43944</v>
      </c>
      <c r="B282" s="225">
        <v>59.040000915527337</v>
      </c>
      <c r="C282" s="225">
        <v>55.900001525878913</v>
      </c>
      <c r="D282" s="225">
        <v>71.00250244140625</v>
      </c>
      <c r="E282" s="225">
        <v>68.757499694824219</v>
      </c>
    </row>
    <row r="283" spans="1:5" ht="15" x14ac:dyDescent="0.2">
      <c r="A283" s="226">
        <v>43945</v>
      </c>
      <c r="B283" s="225">
        <v>59.259998321533203</v>
      </c>
      <c r="C283" s="225">
        <v>56.180000305175781</v>
      </c>
      <c r="D283" s="225">
        <v>72.397499084472656</v>
      </c>
      <c r="E283" s="225">
        <v>70.742500305175781</v>
      </c>
    </row>
    <row r="284" spans="1:5" ht="15" x14ac:dyDescent="0.2">
      <c r="A284" s="226">
        <v>43948</v>
      </c>
      <c r="B284" s="225">
        <v>59.470001220703118</v>
      </c>
      <c r="C284" s="225">
        <v>56.490001678466797</v>
      </c>
      <c r="D284" s="225">
        <v>74.269996643066406</v>
      </c>
      <c r="E284" s="225">
        <v>70.792503356933594</v>
      </c>
    </row>
    <row r="285" spans="1:5" ht="15" x14ac:dyDescent="0.2">
      <c r="A285" s="226">
        <v>43949</v>
      </c>
      <c r="B285" s="225">
        <v>58.75</v>
      </c>
      <c r="C285" s="225">
        <v>55.509998321533203</v>
      </c>
      <c r="D285" s="225">
        <v>72.839996337890625</v>
      </c>
      <c r="E285" s="225">
        <v>69.644996643066406</v>
      </c>
    </row>
    <row r="286" spans="1:5" ht="15" x14ac:dyDescent="0.2">
      <c r="A286" s="226">
        <v>43950</v>
      </c>
      <c r="B286" s="225">
        <v>61.799999237060547</v>
      </c>
      <c r="C286" s="225">
        <v>53.659999847412109</v>
      </c>
      <c r="D286" s="225">
        <v>74.614997863769531</v>
      </c>
      <c r="E286" s="225">
        <v>71.932502746582031</v>
      </c>
    </row>
    <row r="287" spans="1:5" ht="15" x14ac:dyDescent="0.2">
      <c r="A287" s="226">
        <v>43951</v>
      </c>
      <c r="B287" s="225">
        <v>59.979999542236328</v>
      </c>
      <c r="C287" s="225">
        <v>52.389999389648438</v>
      </c>
      <c r="D287" s="225">
        <v>73.069999694824219</v>
      </c>
      <c r="E287" s="225">
        <v>73.449996948242188</v>
      </c>
    </row>
    <row r="288" spans="1:5" ht="15" x14ac:dyDescent="0.2">
      <c r="A288" s="226">
        <v>43952</v>
      </c>
      <c r="B288" s="225">
        <v>57.470001220703118</v>
      </c>
      <c r="C288" s="225">
        <v>49.880001068115227</v>
      </c>
      <c r="D288" s="225">
        <v>70.694999694824219</v>
      </c>
      <c r="E288" s="225">
        <v>72.267501831054688</v>
      </c>
    </row>
    <row r="289" spans="1:5" ht="15" x14ac:dyDescent="0.2">
      <c r="A289" s="226">
        <v>43955</v>
      </c>
      <c r="B289" s="225">
        <v>57.990001678466797</v>
      </c>
      <c r="C289" s="225">
        <v>52.560001373291023</v>
      </c>
      <c r="D289" s="225">
        <v>72.822502136230469</v>
      </c>
      <c r="E289" s="225">
        <v>73.290000915527344</v>
      </c>
    </row>
    <row r="290" spans="1:5" ht="15" x14ac:dyDescent="0.2">
      <c r="A290" s="226">
        <v>43956</v>
      </c>
      <c r="B290" s="225">
        <v>58.75</v>
      </c>
      <c r="C290" s="225">
        <v>52.189998626708977</v>
      </c>
      <c r="D290" s="225">
        <v>73.43499755859375</v>
      </c>
      <c r="E290" s="225">
        <v>74.389999389648438</v>
      </c>
    </row>
    <row r="291" spans="1:5" ht="15" x14ac:dyDescent="0.2">
      <c r="A291" s="226">
        <v>43957</v>
      </c>
      <c r="B291" s="225">
        <v>59.180000305175781</v>
      </c>
      <c r="C291" s="225">
        <v>52.159999847412109</v>
      </c>
      <c r="D291" s="225">
        <v>74.447502136230469</v>
      </c>
      <c r="E291" s="225">
        <v>75.157501220703125</v>
      </c>
    </row>
    <row r="292" spans="1:5" ht="15" x14ac:dyDescent="0.2">
      <c r="A292" s="226">
        <v>43958</v>
      </c>
      <c r="B292" s="225">
        <v>59.169998168945313</v>
      </c>
      <c r="C292" s="225">
        <v>51.950000762939453</v>
      </c>
      <c r="D292" s="225">
        <v>76.217498779296875</v>
      </c>
      <c r="E292" s="225">
        <v>75.93499755859375</v>
      </c>
    </row>
    <row r="293" spans="1:5" ht="15" x14ac:dyDescent="0.2">
      <c r="A293" s="226">
        <v>43959</v>
      </c>
      <c r="B293" s="225">
        <v>59.669998168945313</v>
      </c>
      <c r="C293" s="225">
        <v>53.189998626708977</v>
      </c>
      <c r="D293" s="225">
        <v>78.125</v>
      </c>
      <c r="E293" s="225">
        <v>77.532501220703125</v>
      </c>
    </row>
    <row r="294" spans="1:5" ht="15" x14ac:dyDescent="0.2">
      <c r="A294" s="226">
        <v>43962</v>
      </c>
      <c r="B294" s="225">
        <v>60.130001068115227</v>
      </c>
      <c r="C294" s="225">
        <v>55.740001678466797</v>
      </c>
      <c r="D294" s="225">
        <v>80.654998779296875</v>
      </c>
      <c r="E294" s="225">
        <v>78.75250244140625</v>
      </c>
    </row>
    <row r="295" spans="1:5" ht="15" x14ac:dyDescent="0.2">
      <c r="A295" s="226">
        <v>43963</v>
      </c>
      <c r="B295" s="225">
        <v>58.389999389648438</v>
      </c>
      <c r="C295" s="225">
        <v>53.759998321533203</v>
      </c>
      <c r="D295" s="225">
        <v>78.025001525878906</v>
      </c>
      <c r="E295" s="225">
        <v>77.852500915527344</v>
      </c>
    </row>
    <row r="296" spans="1:5" ht="15" x14ac:dyDescent="0.2">
      <c r="A296" s="226">
        <v>43964</v>
      </c>
      <c r="B296" s="225">
        <v>57.740001678466797</v>
      </c>
      <c r="C296" s="225">
        <v>52.180000305175781</v>
      </c>
      <c r="D296" s="225">
        <v>77.800003051757813</v>
      </c>
      <c r="E296" s="225">
        <v>76.912498474121094</v>
      </c>
    </row>
    <row r="297" spans="1:5" ht="15" x14ac:dyDescent="0.2">
      <c r="A297" s="226">
        <v>43965</v>
      </c>
      <c r="B297" s="225">
        <v>59.080001831054688</v>
      </c>
      <c r="C297" s="225">
        <v>54.509998321533203</v>
      </c>
      <c r="D297" s="225">
        <v>80.305000305175781</v>
      </c>
      <c r="E297" s="225">
        <v>77.385002136230469</v>
      </c>
    </row>
    <row r="298" spans="1:5" ht="15" x14ac:dyDescent="0.2">
      <c r="A298" s="226">
        <v>43966</v>
      </c>
      <c r="B298" s="225">
        <v>58.279998779296882</v>
      </c>
      <c r="C298" s="225">
        <v>54.200000762939453</v>
      </c>
      <c r="D298" s="225">
        <v>84.907501220703125</v>
      </c>
      <c r="E298" s="225">
        <v>76.927497863769531</v>
      </c>
    </row>
    <row r="299" spans="1:5" ht="15" x14ac:dyDescent="0.2">
      <c r="A299" s="226">
        <v>43969</v>
      </c>
      <c r="B299" s="225">
        <v>59.919998168945313</v>
      </c>
      <c r="C299" s="225">
        <v>54.590000152587891</v>
      </c>
      <c r="D299" s="225">
        <v>87.50250244140625</v>
      </c>
      <c r="E299" s="225">
        <v>78.739997863769531</v>
      </c>
    </row>
    <row r="300" spans="1:5" ht="15" x14ac:dyDescent="0.2">
      <c r="A300" s="226">
        <v>43970</v>
      </c>
      <c r="B300" s="225">
        <v>60.290000915527337</v>
      </c>
      <c r="C300" s="225">
        <v>55.470001220703118</v>
      </c>
      <c r="D300" s="225">
        <v>88.055000305175781</v>
      </c>
      <c r="E300" s="225">
        <v>78.285003662109375</v>
      </c>
    </row>
    <row r="301" spans="1:5" ht="15" x14ac:dyDescent="0.2">
      <c r="A301" s="226">
        <v>43971</v>
      </c>
      <c r="B301" s="225">
        <v>63.099998474121087</v>
      </c>
      <c r="C301" s="225">
        <v>56.389999389648438</v>
      </c>
      <c r="D301" s="225">
        <v>89.699996948242188</v>
      </c>
      <c r="E301" s="225">
        <v>79.807502746582031</v>
      </c>
    </row>
    <row r="302" spans="1:5" ht="15" x14ac:dyDescent="0.2">
      <c r="A302" s="226">
        <v>43972</v>
      </c>
      <c r="B302" s="225">
        <v>61.979999542236328</v>
      </c>
      <c r="C302" s="225">
        <v>54.650001525878913</v>
      </c>
      <c r="D302" s="225">
        <v>87.75250244140625</v>
      </c>
      <c r="E302" s="225">
        <v>79.212501525878906</v>
      </c>
    </row>
    <row r="303" spans="1:5" ht="15" x14ac:dyDescent="0.2">
      <c r="A303" s="226">
        <v>43973</v>
      </c>
      <c r="B303" s="225">
        <v>62.259998321533203</v>
      </c>
      <c r="C303" s="225">
        <v>55.169998168945313</v>
      </c>
      <c r="D303" s="225">
        <v>90.262496948242188</v>
      </c>
      <c r="E303" s="225">
        <v>79.722503662109375</v>
      </c>
    </row>
    <row r="304" spans="1:5" ht="15" x14ac:dyDescent="0.2">
      <c r="A304" s="226">
        <v>43977</v>
      </c>
      <c r="B304" s="225">
        <v>62.340000152587891</v>
      </c>
      <c r="C304" s="225">
        <v>53.189998626708977</v>
      </c>
      <c r="D304" s="225">
        <v>87.177497863769531</v>
      </c>
      <c r="E304" s="225">
        <v>79.182502746582031</v>
      </c>
    </row>
    <row r="305" spans="1:5" ht="15" x14ac:dyDescent="0.2">
      <c r="A305" s="226">
        <v>43978</v>
      </c>
      <c r="B305" s="225">
        <v>63.560001373291023</v>
      </c>
      <c r="C305" s="225">
        <v>52.740001678466797</v>
      </c>
      <c r="D305" s="225">
        <v>85.25250244140625</v>
      </c>
      <c r="E305" s="225">
        <v>79.527496337890625</v>
      </c>
    </row>
    <row r="306" spans="1:5" ht="15" x14ac:dyDescent="0.2">
      <c r="A306" s="226">
        <v>43979</v>
      </c>
      <c r="B306" s="225">
        <v>61.700000762939453</v>
      </c>
      <c r="C306" s="225">
        <v>51.740001678466797</v>
      </c>
      <c r="D306" s="225">
        <v>84.870002746582031</v>
      </c>
      <c r="E306" s="225">
        <v>79.5625</v>
      </c>
    </row>
    <row r="307" spans="1:5" ht="15" x14ac:dyDescent="0.2">
      <c r="A307" s="226">
        <v>43980</v>
      </c>
      <c r="B307" s="225">
        <v>62.930000305175781</v>
      </c>
      <c r="C307" s="225">
        <v>53.799999237060547</v>
      </c>
      <c r="D307" s="225">
        <v>88.754997253417969</v>
      </c>
      <c r="E307" s="225">
        <v>79.485000610351563</v>
      </c>
    </row>
    <row r="308" spans="1:5" ht="15" x14ac:dyDescent="0.2">
      <c r="A308" s="226">
        <v>43983</v>
      </c>
      <c r="B308" s="225">
        <v>61.860000610351563</v>
      </c>
      <c r="C308" s="225">
        <v>53.630001068115227</v>
      </c>
      <c r="D308" s="225">
        <v>88.0625</v>
      </c>
      <c r="E308" s="225">
        <v>80.462501525878906</v>
      </c>
    </row>
    <row r="309" spans="1:5" ht="15" x14ac:dyDescent="0.2">
      <c r="A309" s="226">
        <v>43984</v>
      </c>
      <c r="B309" s="225">
        <v>62.119998931884773</v>
      </c>
      <c r="C309" s="225">
        <v>53.540000915527337</v>
      </c>
      <c r="D309" s="225">
        <v>88.25250244140625</v>
      </c>
      <c r="E309" s="225">
        <v>80.834999084472656</v>
      </c>
    </row>
    <row r="310" spans="1:5" ht="15" x14ac:dyDescent="0.2">
      <c r="A310" s="226">
        <v>43985</v>
      </c>
      <c r="B310" s="225">
        <v>61.930000305175781</v>
      </c>
      <c r="C310" s="225">
        <v>52.729999542236328</v>
      </c>
      <c r="D310" s="225">
        <v>87.694999694824219</v>
      </c>
      <c r="E310" s="225">
        <v>81.279998779296875</v>
      </c>
    </row>
    <row r="311" spans="1:5" ht="15" x14ac:dyDescent="0.2">
      <c r="A311" s="226">
        <v>43986</v>
      </c>
      <c r="B311" s="225">
        <v>62.970001220703118</v>
      </c>
      <c r="C311" s="225">
        <v>52.630001068115227</v>
      </c>
      <c r="D311" s="225">
        <v>87.665000915527344</v>
      </c>
      <c r="E311" s="225">
        <v>80.580001831054688</v>
      </c>
    </row>
    <row r="312" spans="1:5" ht="15" x14ac:dyDescent="0.2">
      <c r="A312" s="226">
        <v>43987</v>
      </c>
      <c r="B312" s="225">
        <v>64.339996337890625</v>
      </c>
      <c r="C312" s="225">
        <v>53.099998474121087</v>
      </c>
      <c r="D312" s="225">
        <v>89.199996948242188</v>
      </c>
      <c r="E312" s="225">
        <v>82.875</v>
      </c>
    </row>
    <row r="313" spans="1:5" ht="15" x14ac:dyDescent="0.2">
      <c r="A313" s="226">
        <v>43990</v>
      </c>
      <c r="B313" s="225">
        <v>63.669998168945313</v>
      </c>
      <c r="C313" s="225">
        <v>52.970001220703118</v>
      </c>
      <c r="D313" s="225">
        <v>88.050003051757813</v>
      </c>
      <c r="E313" s="225">
        <v>83.364997863769531</v>
      </c>
    </row>
    <row r="314" spans="1:5" ht="15" x14ac:dyDescent="0.2">
      <c r="A314" s="226">
        <v>43991</v>
      </c>
      <c r="B314" s="225">
        <v>63.040000915527337</v>
      </c>
      <c r="C314" s="225">
        <v>56.389999389648438</v>
      </c>
      <c r="D314" s="225">
        <v>90.459999084472656</v>
      </c>
      <c r="E314" s="225">
        <v>85.99749755859375</v>
      </c>
    </row>
    <row r="315" spans="1:5" ht="15" x14ac:dyDescent="0.2">
      <c r="A315" s="226">
        <v>43992</v>
      </c>
      <c r="B315" s="225">
        <v>63.869998931884773</v>
      </c>
      <c r="C315" s="225">
        <v>57.439998626708977</v>
      </c>
      <c r="D315" s="225">
        <v>93.667503356933594</v>
      </c>
      <c r="E315" s="225">
        <v>88.209999084472656</v>
      </c>
    </row>
    <row r="316" spans="1:5" ht="15" x14ac:dyDescent="0.2">
      <c r="A316" s="226">
        <v>43993</v>
      </c>
      <c r="B316" s="225">
        <v>59.700000762939453</v>
      </c>
      <c r="C316" s="225">
        <v>52.830001831054688</v>
      </c>
      <c r="D316" s="225">
        <v>87.962501525878906</v>
      </c>
      <c r="E316" s="225">
        <v>83.974998474121094</v>
      </c>
    </row>
    <row r="317" spans="1:5" ht="15" x14ac:dyDescent="0.2">
      <c r="A317" s="226">
        <v>43994</v>
      </c>
      <c r="B317" s="225">
        <v>59.330001831054688</v>
      </c>
      <c r="C317" s="225">
        <v>53.5</v>
      </c>
      <c r="D317" s="225">
        <v>89.324996948242188</v>
      </c>
      <c r="E317" s="225">
        <v>84.699996948242188</v>
      </c>
    </row>
    <row r="318" spans="1:5" ht="15" x14ac:dyDescent="0.2">
      <c r="A318" s="226">
        <v>43997</v>
      </c>
      <c r="B318" s="225">
        <v>60.099998474121087</v>
      </c>
      <c r="C318" s="225">
        <v>54.680000305175781</v>
      </c>
      <c r="D318" s="225">
        <v>91.737503051757813</v>
      </c>
      <c r="E318" s="225">
        <v>85.74749755859375</v>
      </c>
    </row>
    <row r="319" spans="1:5" ht="15" x14ac:dyDescent="0.2">
      <c r="A319" s="226">
        <v>43998</v>
      </c>
      <c r="B319" s="225">
        <v>60.400001525878913</v>
      </c>
      <c r="C319" s="225">
        <v>54.459999084472663</v>
      </c>
      <c r="D319" s="225">
        <v>90.68499755859375</v>
      </c>
      <c r="E319" s="225">
        <v>88.019996643066406</v>
      </c>
    </row>
    <row r="320" spans="1:5" ht="15" x14ac:dyDescent="0.2">
      <c r="A320" s="226">
        <v>43999</v>
      </c>
      <c r="B320" s="225">
        <v>60.490001678466797</v>
      </c>
      <c r="C320" s="225">
        <v>54.549999237060547</v>
      </c>
      <c r="D320" s="225">
        <v>92.360000610351563</v>
      </c>
      <c r="E320" s="225">
        <v>87.897499084472656</v>
      </c>
    </row>
    <row r="321" spans="1:5" ht="15" x14ac:dyDescent="0.2">
      <c r="A321" s="226">
        <v>44000</v>
      </c>
      <c r="B321" s="225">
        <v>60.080001831054688</v>
      </c>
      <c r="C321" s="225">
        <v>54.040000915527337</v>
      </c>
      <c r="D321" s="225">
        <v>92.180000305175781</v>
      </c>
      <c r="E321" s="225">
        <v>87.932502746582031</v>
      </c>
    </row>
    <row r="322" spans="1:5" ht="15" x14ac:dyDescent="0.2">
      <c r="A322" s="226">
        <v>44001</v>
      </c>
      <c r="B322" s="225">
        <v>59.619998931884773</v>
      </c>
      <c r="C322" s="225">
        <v>54.229999542236328</v>
      </c>
      <c r="D322" s="225">
        <v>92.612503051757813</v>
      </c>
      <c r="E322" s="225">
        <v>87.430000305175781</v>
      </c>
    </row>
    <row r="323" spans="1:5" ht="15" x14ac:dyDescent="0.2">
      <c r="A323" s="226">
        <v>44004</v>
      </c>
      <c r="B323" s="225">
        <v>60.090000152587891</v>
      </c>
      <c r="C323" s="225">
        <v>54.759998321533203</v>
      </c>
      <c r="D323" s="225">
        <v>95.267501831054688</v>
      </c>
      <c r="E323" s="225">
        <v>89.717498779296875</v>
      </c>
    </row>
    <row r="324" spans="1:5" ht="15" x14ac:dyDescent="0.2">
      <c r="A324" s="226">
        <v>44005</v>
      </c>
      <c r="B324" s="225">
        <v>59.919998168945313</v>
      </c>
      <c r="C324" s="225">
        <v>53.990001678466797</v>
      </c>
      <c r="D324" s="225">
        <v>94.5</v>
      </c>
      <c r="E324" s="225">
        <v>91.632499694824219</v>
      </c>
    </row>
    <row r="325" spans="1:5" ht="15" x14ac:dyDescent="0.2">
      <c r="A325" s="226">
        <v>44006</v>
      </c>
      <c r="B325" s="225">
        <v>59.090000152587891</v>
      </c>
      <c r="C325" s="225">
        <v>52.389999389648438</v>
      </c>
      <c r="D325" s="225">
        <v>92.355003356933594</v>
      </c>
      <c r="E325" s="225">
        <v>90.014999389648438</v>
      </c>
    </row>
    <row r="326" spans="1:5" ht="15" x14ac:dyDescent="0.2">
      <c r="A326" s="226">
        <v>44007</v>
      </c>
      <c r="B326" s="225">
        <v>58.509998321533203</v>
      </c>
      <c r="C326" s="225">
        <v>51.930000305175781</v>
      </c>
      <c r="D326" s="225">
        <v>94.900001525878906</v>
      </c>
      <c r="E326" s="225">
        <v>91.209999084472656</v>
      </c>
    </row>
    <row r="327" spans="1:5" ht="15" x14ac:dyDescent="0.2">
      <c r="A327" s="226">
        <v>44008</v>
      </c>
      <c r="B327" s="225">
        <v>57.5</v>
      </c>
      <c r="C327" s="225">
        <v>50.099998474121087</v>
      </c>
      <c r="D327" s="225">
        <v>91.550003051757813</v>
      </c>
      <c r="E327" s="225">
        <v>88.407501220703125</v>
      </c>
    </row>
    <row r="328" spans="1:5" ht="15" x14ac:dyDescent="0.2">
      <c r="A328" s="226">
        <v>44011</v>
      </c>
      <c r="B328" s="225">
        <v>58.270000457763672</v>
      </c>
      <c r="C328" s="225">
        <v>50.279998779296882</v>
      </c>
      <c r="D328" s="225">
        <v>92</v>
      </c>
      <c r="E328" s="225">
        <v>90.444999694824219</v>
      </c>
    </row>
    <row r="329" spans="1:5" ht="15" x14ac:dyDescent="0.2">
      <c r="A329" s="226">
        <v>44012</v>
      </c>
      <c r="B329" s="225">
        <v>59.830001831054688</v>
      </c>
      <c r="C329" s="225">
        <v>52.610000610351563</v>
      </c>
      <c r="D329" s="225">
        <v>94.977500915527344</v>
      </c>
      <c r="E329" s="225">
        <v>91.199996948242188</v>
      </c>
    </row>
    <row r="330" spans="1:5" ht="15" x14ac:dyDescent="0.2">
      <c r="A330" s="226">
        <v>44013</v>
      </c>
      <c r="B330" s="225">
        <v>58.810001373291023</v>
      </c>
      <c r="C330" s="225">
        <v>52.580001831054688</v>
      </c>
      <c r="D330" s="225">
        <v>95.300003051757813</v>
      </c>
      <c r="E330" s="225">
        <v>91.027496337890625</v>
      </c>
    </row>
    <row r="331" spans="1:5" ht="15" x14ac:dyDescent="0.2">
      <c r="A331" s="226">
        <v>44014</v>
      </c>
      <c r="B331" s="225">
        <v>59.130001068115227</v>
      </c>
      <c r="C331" s="225">
        <v>52.340000152587891</v>
      </c>
      <c r="D331" s="225">
        <v>96.12249755859375</v>
      </c>
      <c r="E331" s="225">
        <v>91.027496337890625</v>
      </c>
    </row>
    <row r="332" spans="1:5" ht="15" x14ac:dyDescent="0.2">
      <c r="A332" s="226">
        <v>44018</v>
      </c>
      <c r="B332" s="225">
        <v>59.540000915527337</v>
      </c>
      <c r="C332" s="225">
        <v>53.400001525878913</v>
      </c>
      <c r="D332" s="225">
        <v>98.392501831054688</v>
      </c>
      <c r="E332" s="225">
        <v>93.462501525878906</v>
      </c>
    </row>
    <row r="333" spans="1:5" ht="15" x14ac:dyDescent="0.2">
      <c r="A333" s="226">
        <v>44019</v>
      </c>
      <c r="B333" s="225">
        <v>58.310001373291023</v>
      </c>
      <c r="C333" s="225">
        <v>52.930000305175781</v>
      </c>
      <c r="D333" s="225">
        <v>98.717498779296875</v>
      </c>
      <c r="E333" s="225">
        <v>93.172500610351563</v>
      </c>
    </row>
    <row r="334" spans="1:5" ht="15" x14ac:dyDescent="0.2">
      <c r="A334" s="226">
        <v>44020</v>
      </c>
      <c r="B334" s="225">
        <v>58.610000610351563</v>
      </c>
      <c r="C334" s="225">
        <v>53.430000305175781</v>
      </c>
      <c r="D334" s="225">
        <v>102.1600036621094</v>
      </c>
      <c r="E334" s="225">
        <v>95.342498779296875</v>
      </c>
    </row>
    <row r="335" spans="1:5" ht="15" x14ac:dyDescent="0.2">
      <c r="A335" s="226">
        <v>44021</v>
      </c>
      <c r="B335" s="225">
        <v>58.419998168945313</v>
      </c>
      <c r="C335" s="225">
        <v>57.259998321533203</v>
      </c>
      <c r="D335" s="225">
        <v>105.0899963378906</v>
      </c>
      <c r="E335" s="225">
        <v>95.75250244140625</v>
      </c>
    </row>
    <row r="336" spans="1:5" ht="15" x14ac:dyDescent="0.2">
      <c r="A336" s="226">
        <v>44022</v>
      </c>
      <c r="B336" s="225">
        <v>59.529998779296882</v>
      </c>
      <c r="C336" s="225">
        <v>55.880001068115227</v>
      </c>
      <c r="D336" s="225">
        <v>104.79250335693359</v>
      </c>
      <c r="E336" s="225">
        <v>95.919998168945313</v>
      </c>
    </row>
    <row r="337" spans="1:5" ht="15" x14ac:dyDescent="0.2">
      <c r="A337" s="226">
        <v>44025</v>
      </c>
      <c r="B337" s="225">
        <v>58.580001831054688</v>
      </c>
      <c r="C337" s="225">
        <v>53.590000152587891</v>
      </c>
      <c r="D337" s="225">
        <v>100.5224990844727</v>
      </c>
      <c r="E337" s="225">
        <v>95.477500915527344</v>
      </c>
    </row>
    <row r="338" spans="1:5" ht="15" x14ac:dyDescent="0.2">
      <c r="A338" s="226">
        <v>44026</v>
      </c>
      <c r="B338" s="225">
        <v>58.979999542236328</v>
      </c>
      <c r="C338" s="225">
        <v>54.720001220703118</v>
      </c>
      <c r="D338" s="225">
        <v>103.76999664306641</v>
      </c>
      <c r="E338" s="225">
        <v>97.057502746582031</v>
      </c>
    </row>
    <row r="339" spans="1:5" ht="15" x14ac:dyDescent="0.2">
      <c r="A339" s="226">
        <v>44027</v>
      </c>
      <c r="B339" s="225">
        <v>59.029998779296882</v>
      </c>
      <c r="C339" s="225">
        <v>55.340000152587891</v>
      </c>
      <c r="D339" s="225">
        <v>102.2724990844727</v>
      </c>
      <c r="E339" s="225">
        <v>97.724998474121094</v>
      </c>
    </row>
    <row r="340" spans="1:5" ht="15" x14ac:dyDescent="0.2">
      <c r="A340" s="226">
        <v>44028</v>
      </c>
      <c r="B340" s="225">
        <v>59.139999389648438</v>
      </c>
      <c r="C340" s="225">
        <v>54.919998168945313</v>
      </c>
      <c r="D340" s="225">
        <v>101.3475036621094</v>
      </c>
      <c r="E340" s="225">
        <v>96.522499084472656</v>
      </c>
    </row>
    <row r="341" spans="1:5" ht="15" x14ac:dyDescent="0.2">
      <c r="A341" s="226">
        <v>44029</v>
      </c>
      <c r="B341" s="225">
        <v>60</v>
      </c>
      <c r="C341" s="225">
        <v>55.040000915527337</v>
      </c>
      <c r="D341" s="225">
        <v>102.01499938964839</v>
      </c>
      <c r="E341" s="225">
        <v>96.327499389648438</v>
      </c>
    </row>
    <row r="342" spans="1:5" ht="15" x14ac:dyDescent="0.2">
      <c r="A342" s="226">
        <v>44032</v>
      </c>
      <c r="B342" s="225">
        <v>61.150001525878913</v>
      </c>
      <c r="C342" s="225">
        <v>57.459999084472663</v>
      </c>
      <c r="D342" s="225">
        <v>105.1074981689453</v>
      </c>
      <c r="E342" s="225">
        <v>98.357498168945313</v>
      </c>
    </row>
    <row r="343" spans="1:5" ht="15" x14ac:dyDescent="0.2">
      <c r="A343" s="226">
        <v>44033</v>
      </c>
      <c r="B343" s="225">
        <v>60.700000762939453</v>
      </c>
      <c r="C343" s="225">
        <v>57</v>
      </c>
      <c r="D343" s="225">
        <v>103.2850036621094</v>
      </c>
      <c r="E343" s="225">
        <v>97</v>
      </c>
    </row>
    <row r="344" spans="1:5" ht="15" x14ac:dyDescent="0.2">
      <c r="A344" s="226">
        <v>44034</v>
      </c>
      <c r="B344" s="225">
        <v>61.049999237060547</v>
      </c>
      <c r="C344" s="225">
        <v>61.790000915527337</v>
      </c>
      <c r="D344" s="225">
        <v>104.3874969482422</v>
      </c>
      <c r="E344" s="225">
        <v>97.272499084472656</v>
      </c>
    </row>
    <row r="345" spans="1:5" ht="15" x14ac:dyDescent="0.2">
      <c r="A345" s="226">
        <v>44035</v>
      </c>
      <c r="B345" s="225">
        <v>60.400001525878913</v>
      </c>
      <c r="C345" s="225">
        <v>59.569999694824219</v>
      </c>
      <c r="D345" s="225">
        <v>101.29750061035161</v>
      </c>
      <c r="E345" s="225">
        <v>92.845001220703125</v>
      </c>
    </row>
    <row r="346" spans="1:5" ht="15" x14ac:dyDescent="0.2">
      <c r="A346" s="226">
        <v>44036</v>
      </c>
      <c r="B346" s="225">
        <v>50.590000152587891</v>
      </c>
      <c r="C346" s="225">
        <v>69.400001525878906</v>
      </c>
      <c r="D346" s="225">
        <v>101.9449996948242</v>
      </c>
      <c r="E346" s="225">
        <v>92.614997863769531</v>
      </c>
    </row>
    <row r="347" spans="1:5" ht="15" x14ac:dyDescent="0.2">
      <c r="A347" s="226">
        <v>44039</v>
      </c>
      <c r="B347" s="225">
        <v>49.569999694824219</v>
      </c>
      <c r="C347" s="225">
        <v>68.970001220703125</v>
      </c>
      <c r="D347" s="225">
        <v>104.2149963378906</v>
      </c>
      <c r="E347" s="225">
        <v>94.80999755859375</v>
      </c>
    </row>
    <row r="348" spans="1:5" ht="15" x14ac:dyDescent="0.2">
      <c r="A348" s="226">
        <v>44040</v>
      </c>
      <c r="B348" s="225">
        <v>49.240001678466797</v>
      </c>
      <c r="C348" s="225">
        <v>67.610000610351563</v>
      </c>
      <c r="D348" s="225">
        <v>102.1549987792969</v>
      </c>
      <c r="E348" s="225">
        <v>93.25250244140625</v>
      </c>
    </row>
    <row r="349" spans="1:5" ht="15" x14ac:dyDescent="0.2">
      <c r="A349" s="226">
        <v>44041</v>
      </c>
      <c r="B349" s="225">
        <v>48.069999694824219</v>
      </c>
      <c r="C349" s="225">
        <v>76.089996337890625</v>
      </c>
      <c r="D349" s="225">
        <v>104.6549987792969</v>
      </c>
      <c r="E349" s="225">
        <v>95.040000915527344</v>
      </c>
    </row>
    <row r="350" spans="1:5" ht="15" x14ac:dyDescent="0.2">
      <c r="A350" s="226">
        <v>44042</v>
      </c>
      <c r="B350" s="225">
        <v>47.990001678466797</v>
      </c>
      <c r="C350" s="225">
        <v>78.199996948242188</v>
      </c>
      <c r="D350" s="225">
        <v>106.13999938964839</v>
      </c>
      <c r="E350" s="225">
        <v>96.19000244140625</v>
      </c>
    </row>
    <row r="351" spans="1:5" ht="15" x14ac:dyDescent="0.2">
      <c r="A351" s="226">
        <v>44043</v>
      </c>
      <c r="B351" s="225">
        <v>47.729999542236328</v>
      </c>
      <c r="C351" s="225">
        <v>77.430000305175781</v>
      </c>
      <c r="D351" s="225">
        <v>106.1474990844727</v>
      </c>
      <c r="E351" s="225">
        <v>106.2600021362305</v>
      </c>
    </row>
    <row r="352" spans="1:5" ht="15" x14ac:dyDescent="0.2">
      <c r="A352" s="226">
        <v>44046</v>
      </c>
      <c r="B352" s="225">
        <v>48.299999237060547</v>
      </c>
      <c r="C352" s="225">
        <v>77.669998168945313</v>
      </c>
      <c r="D352" s="225">
        <v>110.1025009155273</v>
      </c>
      <c r="E352" s="225">
        <v>108.9375</v>
      </c>
    </row>
    <row r="353" spans="1:5" ht="15" x14ac:dyDescent="0.2">
      <c r="A353" s="226">
        <v>44047</v>
      </c>
      <c r="B353" s="225">
        <v>49.130001068115227</v>
      </c>
      <c r="C353" s="225">
        <v>85.040000915527344</v>
      </c>
      <c r="D353" s="225">
        <v>112.2774963378906</v>
      </c>
      <c r="E353" s="225">
        <v>109.6650009155273</v>
      </c>
    </row>
    <row r="354" spans="1:5" ht="15" x14ac:dyDescent="0.2">
      <c r="A354" s="226">
        <v>44048</v>
      </c>
      <c r="B354" s="225">
        <v>48.919998168945313</v>
      </c>
      <c r="C354" s="225">
        <v>85.30999755859375</v>
      </c>
      <c r="D354" s="225">
        <v>112.8675003051758</v>
      </c>
      <c r="E354" s="225">
        <v>110.0625</v>
      </c>
    </row>
    <row r="355" spans="1:5" ht="15" x14ac:dyDescent="0.2">
      <c r="A355" s="226">
        <v>44049</v>
      </c>
      <c r="B355" s="225">
        <v>48.569999694824219</v>
      </c>
      <c r="C355" s="225">
        <v>86.709999084472656</v>
      </c>
      <c r="D355" s="225">
        <v>113.35500335693359</v>
      </c>
      <c r="E355" s="225">
        <v>113.9024963378906</v>
      </c>
    </row>
    <row r="356" spans="1:5" ht="15" x14ac:dyDescent="0.2">
      <c r="A356" s="226">
        <v>44050</v>
      </c>
      <c r="B356" s="225">
        <v>48.029998779296882</v>
      </c>
      <c r="C356" s="225">
        <v>84.849998474121094</v>
      </c>
      <c r="D356" s="225">
        <v>111.995002746582</v>
      </c>
      <c r="E356" s="225">
        <v>111.1125030517578</v>
      </c>
    </row>
    <row r="357" spans="1:5" ht="15" x14ac:dyDescent="0.2">
      <c r="A357" s="226">
        <v>44053</v>
      </c>
      <c r="B357" s="225">
        <v>49.220001220703118</v>
      </c>
      <c r="C357" s="225">
        <v>82.239997863769531</v>
      </c>
      <c r="D357" s="225">
        <v>111.65000152587891</v>
      </c>
      <c r="E357" s="225">
        <v>112.7275009155273</v>
      </c>
    </row>
    <row r="358" spans="1:5" ht="15" x14ac:dyDescent="0.2">
      <c r="A358" s="226">
        <v>44054</v>
      </c>
      <c r="B358" s="225">
        <v>48.189998626708977</v>
      </c>
      <c r="C358" s="225">
        <v>76.879997253417969</v>
      </c>
      <c r="D358" s="225">
        <v>108.5</v>
      </c>
      <c r="E358" s="225">
        <v>109.375</v>
      </c>
    </row>
    <row r="359" spans="1:5" ht="15" x14ac:dyDescent="0.2">
      <c r="A359" s="226">
        <v>44055</v>
      </c>
      <c r="B359" s="225">
        <v>49.189998626708977</v>
      </c>
      <c r="C359" s="225">
        <v>82.610000610351563</v>
      </c>
      <c r="D359" s="225">
        <v>114.4024963378906</v>
      </c>
      <c r="E359" s="225">
        <v>113.0100021362305</v>
      </c>
    </row>
    <row r="360" spans="1:5" ht="15" x14ac:dyDescent="0.2">
      <c r="A360" s="226">
        <v>44056</v>
      </c>
      <c r="B360" s="225">
        <v>48.560001373291023</v>
      </c>
      <c r="C360" s="225">
        <v>81.839996337890625</v>
      </c>
      <c r="D360" s="225">
        <v>114.4300003051758</v>
      </c>
      <c r="E360" s="225">
        <v>115.0100021362305</v>
      </c>
    </row>
    <row r="361" spans="1:5" ht="15" x14ac:dyDescent="0.2">
      <c r="A361" s="226">
        <v>44057</v>
      </c>
      <c r="B361" s="225">
        <v>48.889999389648438</v>
      </c>
      <c r="C361" s="225">
        <v>81.300003051757813</v>
      </c>
      <c r="D361" s="225">
        <v>115.63999938964839</v>
      </c>
      <c r="E361" s="225">
        <v>114.9075012207031</v>
      </c>
    </row>
    <row r="362" spans="1:5" ht="15" x14ac:dyDescent="0.2">
      <c r="A362" s="226">
        <v>44060</v>
      </c>
      <c r="B362" s="225">
        <v>48.930000305175781</v>
      </c>
      <c r="C362" s="225">
        <v>82.419998168945313</v>
      </c>
      <c r="D362" s="225">
        <v>123.370002746582</v>
      </c>
      <c r="E362" s="225">
        <v>114.6074981689453</v>
      </c>
    </row>
    <row r="363" spans="1:5" ht="15" x14ac:dyDescent="0.2">
      <c r="A363" s="226">
        <v>44061</v>
      </c>
      <c r="B363" s="225">
        <v>48.650001525878913</v>
      </c>
      <c r="C363" s="225">
        <v>81.660003662109375</v>
      </c>
      <c r="D363" s="225">
        <v>122.6074981689453</v>
      </c>
      <c r="E363" s="225">
        <v>115.5625</v>
      </c>
    </row>
    <row r="364" spans="1:5" ht="15" x14ac:dyDescent="0.2">
      <c r="A364" s="226">
        <v>44062</v>
      </c>
      <c r="B364" s="225">
        <v>48.330001831054688</v>
      </c>
      <c r="C364" s="225">
        <v>81.089996337890625</v>
      </c>
      <c r="D364" s="225">
        <v>121.3850021362305</v>
      </c>
      <c r="E364" s="225">
        <v>115.70749664306641</v>
      </c>
    </row>
    <row r="365" spans="1:5" ht="15" x14ac:dyDescent="0.2">
      <c r="A365" s="226">
        <v>44063</v>
      </c>
      <c r="B365" s="225">
        <v>49.169998168945313</v>
      </c>
      <c r="C365" s="225">
        <v>82.769996643066406</v>
      </c>
      <c r="D365" s="225">
        <v>121.4100036621094</v>
      </c>
      <c r="E365" s="225">
        <v>118.27500152587891</v>
      </c>
    </row>
    <row r="366" spans="1:5" ht="15" x14ac:dyDescent="0.2">
      <c r="A366" s="226">
        <v>44064</v>
      </c>
      <c r="B366" s="225">
        <v>49.279998779296882</v>
      </c>
      <c r="C366" s="225">
        <v>83.80999755859375</v>
      </c>
      <c r="D366" s="225">
        <v>126.8349990844727</v>
      </c>
      <c r="E366" s="225">
        <v>124.370002746582</v>
      </c>
    </row>
    <row r="367" spans="1:5" ht="15" x14ac:dyDescent="0.2">
      <c r="A367" s="226">
        <v>44067</v>
      </c>
      <c r="B367" s="225">
        <v>49.139999389648438</v>
      </c>
      <c r="C367" s="225">
        <v>83.080001831054688</v>
      </c>
      <c r="D367" s="225">
        <v>127.20249938964839</v>
      </c>
      <c r="E367" s="225">
        <v>125.8574981689453</v>
      </c>
    </row>
    <row r="368" spans="1:5" ht="15" x14ac:dyDescent="0.2">
      <c r="A368" s="226">
        <v>44068</v>
      </c>
      <c r="B368" s="225">
        <v>49.430000305175781</v>
      </c>
      <c r="C368" s="225">
        <v>86.349998474121094</v>
      </c>
      <c r="D368" s="225">
        <v>127.5</v>
      </c>
      <c r="E368" s="225">
        <v>124.8249969482422</v>
      </c>
    </row>
    <row r="369" spans="1:5" ht="15" x14ac:dyDescent="0.2">
      <c r="A369" s="226">
        <v>44069</v>
      </c>
      <c r="B369" s="225">
        <v>49.549999237060547</v>
      </c>
      <c r="C369" s="225">
        <v>86.019996643066406</v>
      </c>
      <c r="D369" s="225">
        <v>127.73000335693359</v>
      </c>
      <c r="E369" s="225">
        <v>126.5224990844727</v>
      </c>
    </row>
    <row r="370" spans="1:5" ht="15" x14ac:dyDescent="0.2">
      <c r="A370" s="226">
        <v>44070</v>
      </c>
      <c r="B370" s="225">
        <v>49.400001525878913</v>
      </c>
      <c r="C370" s="225">
        <v>83.800003051757813</v>
      </c>
      <c r="D370" s="225">
        <v>126.2825012207031</v>
      </c>
      <c r="E370" s="225">
        <v>125.0100021362305</v>
      </c>
    </row>
    <row r="371" spans="1:5" ht="15" x14ac:dyDescent="0.2">
      <c r="A371" s="226">
        <v>44071</v>
      </c>
      <c r="B371" s="225">
        <v>50.430000305175781</v>
      </c>
      <c r="C371" s="225">
        <v>85.550003051757813</v>
      </c>
      <c r="D371" s="225">
        <v>131.47749328613281</v>
      </c>
      <c r="E371" s="225">
        <v>124.807502746582</v>
      </c>
    </row>
    <row r="372" spans="1:5" ht="15" x14ac:dyDescent="0.2">
      <c r="A372" s="226">
        <v>44074</v>
      </c>
      <c r="B372" s="225">
        <v>50.950000762939453</v>
      </c>
      <c r="C372" s="225">
        <v>90.819999694824219</v>
      </c>
      <c r="D372" s="225">
        <v>133.7449951171875</v>
      </c>
      <c r="E372" s="225">
        <v>129.03999328613281</v>
      </c>
    </row>
    <row r="373" spans="1:5" ht="15" x14ac:dyDescent="0.2">
      <c r="A373" s="226">
        <v>44075</v>
      </c>
      <c r="B373" s="225">
        <v>50.790000915527337</v>
      </c>
      <c r="C373" s="225">
        <v>92.180000305175781</v>
      </c>
      <c r="D373" s="225">
        <v>138.21000671386719</v>
      </c>
      <c r="E373" s="225">
        <v>134.17999267578119</v>
      </c>
    </row>
    <row r="374" spans="1:5" ht="15" x14ac:dyDescent="0.2">
      <c r="A374" s="226">
        <v>44076</v>
      </c>
      <c r="B374" s="225">
        <v>52.25</v>
      </c>
      <c r="C374" s="225">
        <v>90.220001220703125</v>
      </c>
      <c r="D374" s="225">
        <v>143.4649963378906</v>
      </c>
      <c r="E374" s="225">
        <v>131.3999938964844</v>
      </c>
    </row>
    <row r="375" spans="1:5" ht="15" x14ac:dyDescent="0.2">
      <c r="A375" s="226">
        <v>44077</v>
      </c>
      <c r="B375" s="225">
        <v>50.389999389648438</v>
      </c>
      <c r="C375" s="225">
        <v>82.540000915527344</v>
      </c>
      <c r="D375" s="225">
        <v>130.1549987792969</v>
      </c>
      <c r="E375" s="225">
        <v>120.879997253418</v>
      </c>
    </row>
    <row r="376" spans="1:5" ht="15" x14ac:dyDescent="0.2">
      <c r="A376" s="226">
        <v>44078</v>
      </c>
      <c r="B376" s="225">
        <v>50.080001831054688</v>
      </c>
      <c r="C376" s="225">
        <v>82.010002136230469</v>
      </c>
      <c r="D376" s="225">
        <v>126.22499847412109</v>
      </c>
      <c r="E376" s="225">
        <v>120.9599990844727</v>
      </c>
    </row>
    <row r="377" spans="1:5" ht="15" x14ac:dyDescent="0.2">
      <c r="A377" s="226">
        <v>44082</v>
      </c>
      <c r="B377" s="225">
        <v>48.909999847412109</v>
      </c>
      <c r="C377" s="225">
        <v>78.69000244140625</v>
      </c>
      <c r="D377" s="225">
        <v>119.129997253418</v>
      </c>
      <c r="E377" s="225">
        <v>112.8199996948242</v>
      </c>
    </row>
    <row r="378" spans="1:5" ht="15" x14ac:dyDescent="0.2">
      <c r="A378" s="226">
        <v>44083</v>
      </c>
      <c r="B378" s="225">
        <v>49.619998931884773</v>
      </c>
      <c r="C378" s="225">
        <v>81.910003662109375</v>
      </c>
      <c r="D378" s="225">
        <v>127.15000152587891</v>
      </c>
      <c r="E378" s="225">
        <v>117.3199996948242</v>
      </c>
    </row>
    <row r="379" spans="1:5" ht="15" x14ac:dyDescent="0.2">
      <c r="A379" s="226">
        <v>44084</v>
      </c>
      <c r="B379" s="225">
        <v>48.959999084472663</v>
      </c>
      <c r="C379" s="225">
        <v>78.980003356933594</v>
      </c>
      <c r="D379" s="225">
        <v>123.1175003051758</v>
      </c>
      <c r="E379" s="225">
        <v>113.4899978637695</v>
      </c>
    </row>
    <row r="380" spans="1:5" ht="15" x14ac:dyDescent="0.2">
      <c r="A380" s="226">
        <v>44085</v>
      </c>
      <c r="B380" s="225">
        <v>49.279998779296882</v>
      </c>
      <c r="C380" s="225">
        <v>76.339996337890625</v>
      </c>
      <c r="D380" s="225">
        <v>121.64499664306641</v>
      </c>
      <c r="E380" s="225">
        <v>112</v>
      </c>
    </row>
    <row r="381" spans="1:5" ht="15" x14ac:dyDescent="0.2">
      <c r="A381" s="226">
        <v>44088</v>
      </c>
      <c r="B381" s="225">
        <v>49.409999847412109</v>
      </c>
      <c r="C381" s="225">
        <v>77.900001525878906</v>
      </c>
      <c r="D381" s="225">
        <v>128.7225036621094</v>
      </c>
      <c r="E381" s="225">
        <v>115.36000061035161</v>
      </c>
    </row>
    <row r="382" spans="1:5" ht="15" x14ac:dyDescent="0.2">
      <c r="A382" s="226">
        <v>44089</v>
      </c>
      <c r="B382" s="225">
        <v>50</v>
      </c>
      <c r="C382" s="225">
        <v>78.930000305175781</v>
      </c>
      <c r="D382" s="225">
        <v>129.9100036621094</v>
      </c>
      <c r="E382" s="225">
        <v>115.5400009155273</v>
      </c>
    </row>
    <row r="383" spans="1:5" ht="15" x14ac:dyDescent="0.2">
      <c r="A383" s="226">
        <v>44090</v>
      </c>
      <c r="B383" s="225">
        <v>50.369998931884773</v>
      </c>
      <c r="C383" s="225">
        <v>76.660003662109375</v>
      </c>
      <c r="D383" s="225">
        <v>125.14499664306641</v>
      </c>
      <c r="E383" s="225">
        <v>112.129997253418</v>
      </c>
    </row>
    <row r="384" spans="1:5" ht="15" x14ac:dyDescent="0.2">
      <c r="A384" s="226">
        <v>44091</v>
      </c>
      <c r="B384" s="225">
        <v>50.319999694824219</v>
      </c>
      <c r="C384" s="225">
        <v>76.550003051757813</v>
      </c>
      <c r="D384" s="225">
        <v>124.6350021362305</v>
      </c>
      <c r="E384" s="225">
        <v>110.3399963378906</v>
      </c>
    </row>
    <row r="385" spans="1:5" ht="15" x14ac:dyDescent="0.2">
      <c r="A385" s="226">
        <v>44092</v>
      </c>
      <c r="B385" s="225">
        <v>49.889999389648438</v>
      </c>
      <c r="C385" s="225">
        <v>74.930000305175781</v>
      </c>
      <c r="D385" s="225">
        <v>121.8925018310547</v>
      </c>
      <c r="E385" s="225">
        <v>106.8399963378906</v>
      </c>
    </row>
    <row r="386" spans="1:5" ht="15" x14ac:dyDescent="0.2">
      <c r="A386" s="226">
        <v>44095</v>
      </c>
      <c r="B386" s="225">
        <v>49.720001220703118</v>
      </c>
      <c r="C386" s="225">
        <v>77.94000244140625</v>
      </c>
      <c r="D386" s="225">
        <v>125.17250061035161</v>
      </c>
      <c r="E386" s="225">
        <v>110.0800018310547</v>
      </c>
    </row>
    <row r="387" spans="1:5" ht="15" x14ac:dyDescent="0.2">
      <c r="A387" s="226">
        <v>44096</v>
      </c>
      <c r="B387" s="225">
        <v>49.950000762939453</v>
      </c>
      <c r="C387" s="225">
        <v>77.699996948242188</v>
      </c>
      <c r="D387" s="225">
        <v>126.37750244140619</v>
      </c>
      <c r="E387" s="225">
        <v>111.80999755859381</v>
      </c>
    </row>
    <row r="388" spans="1:5" ht="15" x14ac:dyDescent="0.2">
      <c r="A388" s="226">
        <v>44097</v>
      </c>
      <c r="B388" s="225">
        <v>48.819999694824219</v>
      </c>
      <c r="C388" s="225">
        <v>74.730003356933594</v>
      </c>
      <c r="D388" s="225">
        <v>121.2375030517578</v>
      </c>
      <c r="E388" s="225">
        <v>107.120002746582</v>
      </c>
    </row>
    <row r="389" spans="1:5" ht="15" x14ac:dyDescent="0.2">
      <c r="A389" s="226">
        <v>44098</v>
      </c>
      <c r="B389" s="225">
        <v>49.159999847412109</v>
      </c>
      <c r="C389" s="225">
        <v>75.819999694824219</v>
      </c>
      <c r="D389" s="225">
        <v>123.48000335693359</v>
      </c>
      <c r="E389" s="225">
        <v>108.2200012207031</v>
      </c>
    </row>
    <row r="390" spans="1:5" ht="15" x14ac:dyDescent="0.2">
      <c r="A390" s="226">
        <v>44099</v>
      </c>
      <c r="B390" s="225">
        <v>49.939998626708977</v>
      </c>
      <c r="C390" s="225">
        <v>78.05999755859375</v>
      </c>
      <c r="D390" s="225">
        <v>128.73750305175781</v>
      </c>
      <c r="E390" s="225">
        <v>112.2799987792969</v>
      </c>
    </row>
    <row r="391" spans="1:5" ht="15" x14ac:dyDescent="0.2">
      <c r="A391" s="226">
        <v>44102</v>
      </c>
      <c r="B391" s="225">
        <v>51.430000305175781</v>
      </c>
      <c r="C391" s="225">
        <v>79.480003356933594</v>
      </c>
      <c r="D391" s="225">
        <v>130.3500061035156</v>
      </c>
      <c r="E391" s="225">
        <v>114.9599990844727</v>
      </c>
    </row>
    <row r="392" spans="1:5" ht="15" x14ac:dyDescent="0.2">
      <c r="A392" s="226">
        <v>44103</v>
      </c>
      <c r="B392" s="225">
        <v>51.189998626708977</v>
      </c>
      <c r="C392" s="225">
        <v>81.769996643066406</v>
      </c>
      <c r="D392" s="225">
        <v>132.25750732421881</v>
      </c>
      <c r="E392" s="225">
        <v>114.0899963378906</v>
      </c>
    </row>
    <row r="393" spans="1:5" ht="15" x14ac:dyDescent="0.2">
      <c r="A393" s="226">
        <v>44104</v>
      </c>
      <c r="B393" s="225">
        <v>51.779998779296882</v>
      </c>
      <c r="C393" s="225">
        <v>81.989997863769531</v>
      </c>
      <c r="D393" s="225">
        <v>135.30499267578119</v>
      </c>
      <c r="E393" s="225">
        <v>115.80999755859381</v>
      </c>
    </row>
    <row r="394" spans="1:5" ht="15" x14ac:dyDescent="0.2">
      <c r="A394" s="226">
        <v>44105</v>
      </c>
      <c r="B394" s="225">
        <v>52.240001678466797</v>
      </c>
      <c r="C394" s="225">
        <v>84.860000610351563</v>
      </c>
      <c r="D394" s="225">
        <v>136.14500427246091</v>
      </c>
      <c r="E394" s="225">
        <v>116.7900009155273</v>
      </c>
    </row>
    <row r="395" spans="1:5" ht="15" x14ac:dyDescent="0.2">
      <c r="A395" s="226">
        <v>44106</v>
      </c>
      <c r="B395" s="225">
        <v>51.009998321533203</v>
      </c>
      <c r="C395" s="225">
        <v>81.800003051757813</v>
      </c>
      <c r="D395" s="225">
        <v>130.62249755859381</v>
      </c>
      <c r="E395" s="225">
        <v>113.01999664306641</v>
      </c>
    </row>
    <row r="396" spans="1:5" ht="15" x14ac:dyDescent="0.2">
      <c r="A396" s="226">
        <v>44109</v>
      </c>
      <c r="B396" s="225">
        <v>51.689998626708977</v>
      </c>
      <c r="C396" s="225">
        <v>86.150001525878906</v>
      </c>
      <c r="D396" s="225">
        <v>136.42500305175781</v>
      </c>
      <c r="E396" s="225">
        <v>116.5</v>
      </c>
    </row>
    <row r="397" spans="1:5" ht="15" x14ac:dyDescent="0.2">
      <c r="A397" s="226">
        <v>44110</v>
      </c>
      <c r="B397" s="225">
        <v>51.369998931884773</v>
      </c>
      <c r="C397" s="225">
        <v>84.480003356933594</v>
      </c>
      <c r="D397" s="225">
        <v>137.36500549316409</v>
      </c>
      <c r="E397" s="225">
        <v>113.1600036621094</v>
      </c>
    </row>
    <row r="398" spans="1:5" ht="15" x14ac:dyDescent="0.2">
      <c r="A398" s="226">
        <v>44111</v>
      </c>
      <c r="B398" s="225">
        <v>52.669998168945313</v>
      </c>
      <c r="C398" s="225">
        <v>86.69000244140625</v>
      </c>
      <c r="D398" s="225">
        <v>139.63999938964841</v>
      </c>
      <c r="E398" s="225">
        <v>115.0800018310547</v>
      </c>
    </row>
    <row r="399" spans="1:5" ht="15" x14ac:dyDescent="0.2">
      <c r="A399" s="226">
        <v>44112</v>
      </c>
      <c r="B399" s="225">
        <v>53.369998931884773</v>
      </c>
      <c r="C399" s="225">
        <v>86.510002136230469</v>
      </c>
      <c r="D399" s="225">
        <v>138.38749694824219</v>
      </c>
      <c r="E399" s="225">
        <v>114.9700012207031</v>
      </c>
    </row>
    <row r="400" spans="1:5" ht="15" x14ac:dyDescent="0.2">
      <c r="A400" s="226">
        <v>44113</v>
      </c>
      <c r="B400" s="225">
        <v>52.819999694824219</v>
      </c>
      <c r="C400" s="225">
        <v>83.099998474121094</v>
      </c>
      <c r="D400" s="225">
        <v>137.62750244140619</v>
      </c>
      <c r="E400" s="225">
        <v>116.9700012207031</v>
      </c>
    </row>
    <row r="401" spans="1:5" ht="15" x14ac:dyDescent="0.2">
      <c r="A401" s="226">
        <v>44116</v>
      </c>
      <c r="B401" s="225">
        <v>53.880001068115227</v>
      </c>
      <c r="C401" s="225">
        <v>84.290000915527344</v>
      </c>
      <c r="D401" s="225">
        <v>142.25999450683591</v>
      </c>
      <c r="E401" s="225">
        <v>124.40000152587891</v>
      </c>
    </row>
    <row r="402" spans="1:5" ht="15" x14ac:dyDescent="0.2">
      <c r="A402" s="226">
        <v>44117</v>
      </c>
      <c r="B402" s="225">
        <v>53.830001831054688</v>
      </c>
      <c r="C402" s="225">
        <v>85.279998779296875</v>
      </c>
      <c r="D402" s="225">
        <v>142.48249816894531</v>
      </c>
      <c r="E402" s="225">
        <v>121.09999847412109</v>
      </c>
    </row>
    <row r="403" spans="1:5" ht="15" x14ac:dyDescent="0.2">
      <c r="A403" s="226">
        <v>44118</v>
      </c>
      <c r="B403" s="225">
        <v>53.549999237060547</v>
      </c>
      <c r="C403" s="225">
        <v>84.209999084472656</v>
      </c>
      <c r="D403" s="225">
        <v>140.95249938964841</v>
      </c>
      <c r="E403" s="225">
        <v>121.19000244140619</v>
      </c>
    </row>
    <row r="404" spans="1:5" ht="15" x14ac:dyDescent="0.2">
      <c r="A404" s="226">
        <v>44119</v>
      </c>
      <c r="B404" s="225">
        <v>53.849998474121087</v>
      </c>
      <c r="C404" s="225">
        <v>83.129997253417969</v>
      </c>
      <c r="D404" s="225">
        <v>139.69999694824219</v>
      </c>
      <c r="E404" s="225">
        <v>120.7099990844727</v>
      </c>
    </row>
    <row r="405" spans="1:5" ht="15" x14ac:dyDescent="0.2">
      <c r="A405" s="226">
        <v>44120</v>
      </c>
      <c r="B405" s="225">
        <v>54.159999847412109</v>
      </c>
      <c r="C405" s="225">
        <v>83.169998168945313</v>
      </c>
      <c r="D405" s="225">
        <v>138.11500549316409</v>
      </c>
      <c r="E405" s="225">
        <v>119.01999664306641</v>
      </c>
    </row>
    <row r="406" spans="1:5" ht="15" x14ac:dyDescent="0.2">
      <c r="A406" s="226">
        <v>44123</v>
      </c>
      <c r="B406" s="225">
        <v>54.580001831054688</v>
      </c>
      <c r="C406" s="225">
        <v>82</v>
      </c>
      <c r="D406" s="225">
        <v>134.97749328613281</v>
      </c>
      <c r="E406" s="225">
        <v>115.98000335693359</v>
      </c>
    </row>
    <row r="407" spans="1:5" ht="15" x14ac:dyDescent="0.2">
      <c r="A407" s="226">
        <v>44124</v>
      </c>
      <c r="B407" s="225">
        <v>53.430000305175781</v>
      </c>
      <c r="C407" s="225">
        <v>81.55999755859375</v>
      </c>
      <c r="D407" s="225">
        <v>136.45500183105469</v>
      </c>
      <c r="E407" s="225">
        <v>117.5100021362305</v>
      </c>
    </row>
    <row r="408" spans="1:5" ht="15" x14ac:dyDescent="0.2">
      <c r="A408" s="226">
        <v>44125</v>
      </c>
      <c r="B408" s="225">
        <v>53.5</v>
      </c>
      <c r="C408" s="225">
        <v>79.199996948242188</v>
      </c>
      <c r="D408" s="225">
        <v>135.24749755859381</v>
      </c>
      <c r="E408" s="225">
        <v>116.870002746582</v>
      </c>
    </row>
    <row r="409" spans="1:5" ht="15" x14ac:dyDescent="0.2">
      <c r="A409" s="226">
        <v>44126</v>
      </c>
      <c r="B409" s="225">
        <v>53.900001525878913</v>
      </c>
      <c r="C409" s="225">
        <v>79.419998168945313</v>
      </c>
      <c r="D409" s="225">
        <v>133.61000061035159</v>
      </c>
      <c r="E409" s="225">
        <v>115.75</v>
      </c>
    </row>
    <row r="410" spans="1:5" ht="15" x14ac:dyDescent="0.2">
      <c r="A410" s="226">
        <v>44127</v>
      </c>
      <c r="B410" s="225">
        <v>48.200000762939453</v>
      </c>
      <c r="C410" s="225">
        <v>81.959999084472656</v>
      </c>
      <c r="D410" s="225">
        <v>135.9024963378906</v>
      </c>
      <c r="E410" s="225">
        <v>115.0400009155273</v>
      </c>
    </row>
    <row r="411" spans="1:5" ht="15" x14ac:dyDescent="0.2">
      <c r="A411" s="226">
        <v>44130</v>
      </c>
      <c r="B411" s="225">
        <v>46.720001220703118</v>
      </c>
      <c r="C411" s="225">
        <v>82.230003356933594</v>
      </c>
      <c r="D411" s="225">
        <v>131.4125061035156</v>
      </c>
      <c r="E411" s="225">
        <v>115.0500030517578</v>
      </c>
    </row>
    <row r="412" spans="1:5" ht="15" x14ac:dyDescent="0.2">
      <c r="A412" s="226">
        <v>44131</v>
      </c>
      <c r="B412" s="225">
        <v>45.639999389648438</v>
      </c>
      <c r="C412" s="225">
        <v>78.879997253417969</v>
      </c>
      <c r="D412" s="225">
        <v>133.9674987792969</v>
      </c>
      <c r="E412" s="225">
        <v>116.59999847412109</v>
      </c>
    </row>
    <row r="413" spans="1:5" ht="15" x14ac:dyDescent="0.2">
      <c r="A413" s="226">
        <v>44132</v>
      </c>
      <c r="B413" s="225">
        <v>44.25</v>
      </c>
      <c r="C413" s="225">
        <v>76.400001525878906</v>
      </c>
      <c r="D413" s="225">
        <v>126.26999664306641</v>
      </c>
      <c r="E413" s="225">
        <v>111.1999969482422</v>
      </c>
    </row>
    <row r="414" spans="1:5" ht="15" x14ac:dyDescent="0.2">
      <c r="A414" s="226">
        <v>44133</v>
      </c>
      <c r="B414" s="225">
        <v>44.110000610351563</v>
      </c>
      <c r="C414" s="225">
        <v>78.019996643066406</v>
      </c>
      <c r="D414" s="225">
        <v>130.24000549316409</v>
      </c>
      <c r="E414" s="225">
        <v>115.3199996948242</v>
      </c>
    </row>
    <row r="415" spans="1:5" ht="15" x14ac:dyDescent="0.2">
      <c r="A415" s="226">
        <v>44134</v>
      </c>
      <c r="B415" s="225">
        <v>44.279998779296882</v>
      </c>
      <c r="C415" s="225">
        <v>75.290000915527344</v>
      </c>
      <c r="D415" s="225">
        <v>125.3399963378906</v>
      </c>
      <c r="E415" s="225">
        <v>108.86000061035161</v>
      </c>
    </row>
    <row r="416" spans="1:5" ht="15" x14ac:dyDescent="0.2">
      <c r="A416" s="226">
        <v>44137</v>
      </c>
      <c r="B416" s="225">
        <v>44.459999084472663</v>
      </c>
      <c r="C416" s="225">
        <v>74.699996948242188</v>
      </c>
      <c r="D416" s="225">
        <v>125.807502746582</v>
      </c>
      <c r="E416" s="225">
        <v>108.76999664306641</v>
      </c>
    </row>
    <row r="417" spans="1:5" ht="15" x14ac:dyDescent="0.2">
      <c r="A417" s="226">
        <v>44138</v>
      </c>
      <c r="B417" s="225">
        <v>44.849998474121087</v>
      </c>
      <c r="C417" s="225">
        <v>76.580001831054688</v>
      </c>
      <c r="D417" s="225">
        <v>130.19500732421881</v>
      </c>
      <c r="E417" s="225">
        <v>110.44000244140619</v>
      </c>
    </row>
    <row r="418" spans="1:5" ht="15" x14ac:dyDescent="0.2">
      <c r="A418" s="226">
        <v>44139</v>
      </c>
      <c r="B418" s="225">
        <v>45.700000762939453</v>
      </c>
      <c r="C418" s="225">
        <v>81.349998474121094</v>
      </c>
      <c r="D418" s="225">
        <v>137.9425048828125</v>
      </c>
      <c r="E418" s="225">
        <v>114.9499969482422</v>
      </c>
    </row>
    <row r="419" spans="1:5" ht="15" x14ac:dyDescent="0.2">
      <c r="A419" s="226">
        <v>44140</v>
      </c>
      <c r="B419" s="225">
        <v>45.680000305175781</v>
      </c>
      <c r="C419" s="225">
        <v>83</v>
      </c>
      <c r="D419" s="225">
        <v>141.6000061035156</v>
      </c>
      <c r="E419" s="225">
        <v>119.0299987792969</v>
      </c>
    </row>
    <row r="420" spans="1:5" ht="15" x14ac:dyDescent="0.2">
      <c r="A420" s="226">
        <v>44141</v>
      </c>
      <c r="B420" s="225">
        <v>45.389999389648438</v>
      </c>
      <c r="C420" s="225">
        <v>85.879997253417969</v>
      </c>
      <c r="D420" s="225">
        <v>145.6199951171875</v>
      </c>
      <c r="E420" s="225">
        <v>118.69000244140619</v>
      </c>
    </row>
    <row r="421" spans="1:5" ht="15" x14ac:dyDescent="0.2">
      <c r="A421" s="226">
        <v>44144</v>
      </c>
      <c r="B421" s="225">
        <v>45.599998474121087</v>
      </c>
      <c r="C421" s="225">
        <v>83.120002746582031</v>
      </c>
      <c r="D421" s="225">
        <v>136.3074951171875</v>
      </c>
      <c r="E421" s="225">
        <v>116.3199996948242</v>
      </c>
    </row>
    <row r="422" spans="1:5" ht="15" x14ac:dyDescent="0.2">
      <c r="A422" s="226">
        <v>44145</v>
      </c>
      <c r="B422" s="225">
        <v>45.439998626708977</v>
      </c>
      <c r="C422" s="225">
        <v>77.989997863769531</v>
      </c>
      <c r="D422" s="225">
        <v>127.6999969482422</v>
      </c>
      <c r="E422" s="225">
        <v>115.9700012207031</v>
      </c>
    </row>
    <row r="423" spans="1:5" ht="15" x14ac:dyDescent="0.2">
      <c r="A423" s="226">
        <v>44146</v>
      </c>
      <c r="B423" s="225">
        <v>46.349998474121087</v>
      </c>
      <c r="C423" s="225">
        <v>81.279998779296875</v>
      </c>
      <c r="D423" s="225">
        <v>134.17999267578119</v>
      </c>
      <c r="E423" s="225">
        <v>119.4899978637695</v>
      </c>
    </row>
    <row r="424" spans="1:5" ht="15" x14ac:dyDescent="0.2">
      <c r="A424" s="226">
        <v>44147</v>
      </c>
      <c r="B424" s="225">
        <v>44.950000762939453</v>
      </c>
      <c r="C424" s="225">
        <v>81.839996337890625</v>
      </c>
      <c r="D424" s="225">
        <v>134.5675048828125</v>
      </c>
      <c r="E424" s="225">
        <v>119.2099990844727</v>
      </c>
    </row>
    <row r="425" spans="1:5" ht="15" x14ac:dyDescent="0.2">
      <c r="A425" s="226">
        <v>44148</v>
      </c>
      <c r="B425" s="225">
        <v>45.459999084472663</v>
      </c>
      <c r="C425" s="225">
        <v>81.430000305175781</v>
      </c>
      <c r="D425" s="225">
        <v>132.9700012207031</v>
      </c>
      <c r="E425" s="225">
        <v>119.2600021362305</v>
      </c>
    </row>
    <row r="426" spans="1:5" ht="15" x14ac:dyDescent="0.2">
      <c r="A426" s="226">
        <v>44151</v>
      </c>
      <c r="B426" s="225">
        <v>46.189998626708977</v>
      </c>
      <c r="C426" s="225">
        <v>83.730003356933594</v>
      </c>
      <c r="D426" s="225">
        <v>135.1524963378906</v>
      </c>
      <c r="E426" s="225">
        <v>120.3000030517578</v>
      </c>
    </row>
    <row r="427" spans="1:5" ht="15" x14ac:dyDescent="0.2">
      <c r="A427" s="226">
        <v>44152</v>
      </c>
      <c r="B427" s="225">
        <v>45.529998779296882</v>
      </c>
      <c r="C427" s="225">
        <v>83.360000610351563</v>
      </c>
      <c r="D427" s="225">
        <v>134.2225036621094</v>
      </c>
      <c r="E427" s="225">
        <v>119.38999938964839</v>
      </c>
    </row>
    <row r="428" spans="1:5" ht="15" x14ac:dyDescent="0.2">
      <c r="A428" s="226">
        <v>44153</v>
      </c>
      <c r="B428" s="225">
        <v>45.060001373291023</v>
      </c>
      <c r="C428" s="225">
        <v>82.540000915527344</v>
      </c>
      <c r="D428" s="225">
        <v>134.2875061035156</v>
      </c>
      <c r="E428" s="225">
        <v>118.0299987792969</v>
      </c>
    </row>
    <row r="429" spans="1:5" ht="15" x14ac:dyDescent="0.2">
      <c r="A429" s="226">
        <v>44154</v>
      </c>
      <c r="B429" s="225">
        <v>45.619998931884773</v>
      </c>
      <c r="C429" s="225">
        <v>85.540000915527344</v>
      </c>
      <c r="D429" s="225">
        <v>134.4024963378906</v>
      </c>
      <c r="E429" s="225">
        <v>118.63999938964839</v>
      </c>
    </row>
    <row r="430" spans="1:5" ht="15" x14ac:dyDescent="0.2">
      <c r="A430" s="226">
        <v>44155</v>
      </c>
      <c r="B430" s="225">
        <v>45.389999389648438</v>
      </c>
      <c r="C430" s="225">
        <v>84.639999389648438</v>
      </c>
      <c r="D430" s="225">
        <v>130.87750244140619</v>
      </c>
      <c r="E430" s="225">
        <v>117.3399963378906</v>
      </c>
    </row>
    <row r="431" spans="1:5" ht="15" x14ac:dyDescent="0.2">
      <c r="A431" s="226">
        <v>44158</v>
      </c>
      <c r="B431" s="225">
        <v>46.060001373291023</v>
      </c>
      <c r="C431" s="225">
        <v>85.30999755859375</v>
      </c>
      <c r="D431" s="225">
        <v>131.3999938964844</v>
      </c>
      <c r="E431" s="225">
        <v>113.84999847412109</v>
      </c>
    </row>
    <row r="432" spans="1:5" ht="15" x14ac:dyDescent="0.2">
      <c r="A432" s="226">
        <v>44159</v>
      </c>
      <c r="B432" s="225">
        <v>47.009998321533203</v>
      </c>
      <c r="C432" s="225">
        <v>85.069999694824219</v>
      </c>
      <c r="D432" s="225">
        <v>129.57749938964841</v>
      </c>
      <c r="E432" s="225">
        <v>115.1699981689453</v>
      </c>
    </row>
    <row r="433" spans="1:5" ht="15" x14ac:dyDescent="0.2">
      <c r="A433" s="226">
        <v>44160</v>
      </c>
      <c r="B433" s="225">
        <v>47.049999237060547</v>
      </c>
      <c r="C433" s="225">
        <v>86.709999084472656</v>
      </c>
      <c r="D433" s="225">
        <v>132.3475036621094</v>
      </c>
      <c r="E433" s="225">
        <v>116.0299987792969</v>
      </c>
    </row>
    <row r="434" spans="1:5" ht="15" x14ac:dyDescent="0.2">
      <c r="A434" s="226">
        <v>44162</v>
      </c>
      <c r="B434" s="225">
        <v>47.450000762939453</v>
      </c>
      <c r="C434" s="225">
        <v>87.19000244140625</v>
      </c>
      <c r="D434" s="225">
        <v>132.61250305175781</v>
      </c>
      <c r="E434" s="225">
        <v>116.5899963378906</v>
      </c>
    </row>
    <row r="435" spans="1:5" ht="15" x14ac:dyDescent="0.2">
      <c r="A435" s="226">
        <v>44165</v>
      </c>
      <c r="B435" s="225">
        <v>48.349998474121087</v>
      </c>
      <c r="C435" s="225">
        <v>92.660003662109375</v>
      </c>
      <c r="D435" s="225">
        <v>134.01499938964841</v>
      </c>
      <c r="E435" s="225">
        <v>119.0500030517578</v>
      </c>
    </row>
    <row r="436" spans="1:5" ht="15" x14ac:dyDescent="0.2">
      <c r="A436" s="226">
        <v>44166</v>
      </c>
      <c r="B436" s="225">
        <v>49.560001373291023</v>
      </c>
      <c r="C436" s="225">
        <v>92.629997253417969</v>
      </c>
      <c r="D436" s="225">
        <v>133.8999938964844</v>
      </c>
      <c r="E436" s="225">
        <v>122.7200012207031</v>
      </c>
    </row>
    <row r="437" spans="1:5" ht="15" x14ac:dyDescent="0.2">
      <c r="A437" s="226">
        <v>44167</v>
      </c>
      <c r="B437" s="225">
        <v>49.900001525878913</v>
      </c>
      <c r="C437" s="225">
        <v>93.739997863769531</v>
      </c>
      <c r="D437" s="225">
        <v>135.44500732421881</v>
      </c>
      <c r="E437" s="225">
        <v>123.0800018310547</v>
      </c>
    </row>
    <row r="438" spans="1:5" ht="15" x14ac:dyDescent="0.2">
      <c r="A438" s="226">
        <v>44168</v>
      </c>
      <c r="B438" s="225">
        <v>50.990001678466797</v>
      </c>
      <c r="C438" s="225">
        <v>92.30999755859375</v>
      </c>
      <c r="D438" s="225">
        <v>133.96000671386719</v>
      </c>
      <c r="E438" s="225">
        <v>122.94000244140619</v>
      </c>
    </row>
    <row r="439" spans="1:5" ht="15" x14ac:dyDescent="0.2">
      <c r="A439" s="226">
        <v>44169</v>
      </c>
      <c r="B439" s="225">
        <v>51.990001678466797</v>
      </c>
      <c r="C439" s="225">
        <v>94.040000915527344</v>
      </c>
      <c r="D439" s="225">
        <v>135.58250427246091</v>
      </c>
      <c r="E439" s="225">
        <v>122.25</v>
      </c>
    </row>
    <row r="440" spans="1:5" ht="15" x14ac:dyDescent="0.2">
      <c r="A440" s="226">
        <v>44172</v>
      </c>
      <c r="B440" s="225">
        <v>50.200000762939453</v>
      </c>
      <c r="C440" s="225">
        <v>94.069999694824219</v>
      </c>
      <c r="D440" s="225">
        <v>136.0675048828125</v>
      </c>
      <c r="E440" s="225">
        <v>123.75</v>
      </c>
    </row>
    <row r="441" spans="1:5" ht="15" x14ac:dyDescent="0.2">
      <c r="A441" s="226">
        <v>44173</v>
      </c>
      <c r="B441" s="225">
        <v>50.689998626708977</v>
      </c>
      <c r="C441" s="225">
        <v>92.919998168945313</v>
      </c>
      <c r="D441" s="225">
        <v>133.5</v>
      </c>
      <c r="E441" s="225">
        <v>124.379997253418</v>
      </c>
    </row>
    <row r="442" spans="1:5" ht="15" x14ac:dyDescent="0.2">
      <c r="A442" s="226">
        <v>44174</v>
      </c>
      <c r="B442" s="225">
        <v>50.069999694824219</v>
      </c>
      <c r="C442" s="225">
        <v>89.830001831054688</v>
      </c>
      <c r="D442" s="225">
        <v>129.3074951171875</v>
      </c>
      <c r="E442" s="225">
        <v>121.7799987792969</v>
      </c>
    </row>
    <row r="443" spans="1:5" ht="15" x14ac:dyDescent="0.2">
      <c r="A443" s="226">
        <v>44175</v>
      </c>
      <c r="B443" s="225">
        <v>50.259998321533203</v>
      </c>
      <c r="C443" s="225">
        <v>91.660003662109375</v>
      </c>
      <c r="D443" s="225">
        <v>129.7225036621094</v>
      </c>
      <c r="E443" s="225">
        <v>123.2399978637695</v>
      </c>
    </row>
    <row r="444" spans="1:5" ht="15" x14ac:dyDescent="0.2">
      <c r="A444" s="226">
        <v>44176</v>
      </c>
      <c r="B444" s="225">
        <v>49.729999542236328</v>
      </c>
      <c r="C444" s="225">
        <v>91.650001525878906</v>
      </c>
      <c r="D444" s="225">
        <v>130.13250732421881</v>
      </c>
      <c r="E444" s="225">
        <v>122.4100036621094</v>
      </c>
    </row>
    <row r="445" spans="1:5" ht="15" x14ac:dyDescent="0.2">
      <c r="A445" s="226">
        <v>44179</v>
      </c>
      <c r="B445" s="225">
        <v>50.470001220703118</v>
      </c>
      <c r="C445" s="225">
        <v>94.779998779296875</v>
      </c>
      <c r="D445" s="225">
        <v>133.0874938964844</v>
      </c>
      <c r="E445" s="225">
        <v>121.7799987792969</v>
      </c>
    </row>
    <row r="446" spans="1:5" ht="15" x14ac:dyDescent="0.2">
      <c r="A446" s="226">
        <v>44180</v>
      </c>
      <c r="B446" s="225">
        <v>50.669998168945313</v>
      </c>
      <c r="C446" s="225">
        <v>97.120002746582031</v>
      </c>
      <c r="D446" s="225">
        <v>133.60499572753909</v>
      </c>
      <c r="E446" s="225">
        <v>127.879997253418</v>
      </c>
    </row>
    <row r="447" spans="1:5" ht="15" x14ac:dyDescent="0.2">
      <c r="A447" s="226">
        <v>44181</v>
      </c>
      <c r="B447" s="225">
        <v>51.119998931884773</v>
      </c>
      <c r="C447" s="225">
        <v>96.849998474121094</v>
      </c>
      <c r="D447" s="225">
        <v>132.42500305175781</v>
      </c>
      <c r="E447" s="225">
        <v>127.80999755859381</v>
      </c>
    </row>
    <row r="448" spans="1:5" ht="15" x14ac:dyDescent="0.2">
      <c r="A448" s="226">
        <v>44182</v>
      </c>
      <c r="B448" s="225">
        <v>50.650001525878913</v>
      </c>
      <c r="C448" s="225">
        <v>96.839996337890625</v>
      </c>
      <c r="D448" s="225">
        <v>133.4125061035156</v>
      </c>
      <c r="E448" s="225">
        <v>128.69999694824219</v>
      </c>
    </row>
    <row r="449" spans="1:5" ht="15" x14ac:dyDescent="0.2">
      <c r="A449" s="226">
        <v>44183</v>
      </c>
      <c r="B449" s="225">
        <v>47.459999084472663</v>
      </c>
      <c r="C449" s="225">
        <v>95.919998168945313</v>
      </c>
      <c r="D449" s="225">
        <v>132.7200012207031</v>
      </c>
      <c r="E449" s="225">
        <v>126.6600036621094</v>
      </c>
    </row>
    <row r="450" spans="1:5" ht="15" x14ac:dyDescent="0.2">
      <c r="A450" s="226">
        <v>44186</v>
      </c>
      <c r="B450" s="225">
        <v>46.360000610351563</v>
      </c>
      <c r="C450" s="225">
        <v>93.230003356933594</v>
      </c>
      <c r="D450" s="225">
        <v>133.32249450683591</v>
      </c>
      <c r="E450" s="225">
        <v>128.22999572753909</v>
      </c>
    </row>
    <row r="451" spans="1:5" ht="15" x14ac:dyDescent="0.2">
      <c r="A451" s="226">
        <v>44187</v>
      </c>
      <c r="B451" s="225">
        <v>46.169998168945313</v>
      </c>
      <c r="C451" s="225">
        <v>93.160003662109375</v>
      </c>
      <c r="D451" s="225">
        <v>132.7825012207031</v>
      </c>
      <c r="E451" s="225">
        <v>131.8800048828125</v>
      </c>
    </row>
    <row r="452" spans="1:5" ht="15" x14ac:dyDescent="0.2">
      <c r="A452" s="226">
        <v>44188</v>
      </c>
      <c r="B452" s="225">
        <v>46.569999694824219</v>
      </c>
      <c r="C452" s="225">
        <v>91.550003051757813</v>
      </c>
      <c r="D452" s="225">
        <v>130.0924987792969</v>
      </c>
      <c r="E452" s="225">
        <v>130.96000671386719</v>
      </c>
    </row>
    <row r="453" spans="1:5" ht="15" x14ac:dyDescent="0.2">
      <c r="A453" s="226">
        <v>44189</v>
      </c>
      <c r="B453" s="225">
        <v>47.069999694824219</v>
      </c>
      <c r="C453" s="225">
        <v>91.80999755859375</v>
      </c>
      <c r="D453" s="225">
        <v>129.9375</v>
      </c>
      <c r="E453" s="225">
        <v>131.9700012207031</v>
      </c>
    </row>
    <row r="454" spans="1:5" ht="15" x14ac:dyDescent="0.2">
      <c r="A454" s="226">
        <v>44193</v>
      </c>
      <c r="B454" s="225">
        <v>47.069999694824219</v>
      </c>
      <c r="C454" s="225">
        <v>91.599998474121094</v>
      </c>
      <c r="D454" s="225">
        <v>129</v>
      </c>
      <c r="E454" s="225">
        <v>136.69000244140619</v>
      </c>
    </row>
    <row r="455" spans="1:5" ht="15" x14ac:dyDescent="0.2">
      <c r="A455" s="226">
        <v>44194</v>
      </c>
      <c r="B455" s="225">
        <v>49.389999389648438</v>
      </c>
      <c r="C455" s="225">
        <v>90.620002746582031</v>
      </c>
      <c r="D455" s="225">
        <v>129.4324951171875</v>
      </c>
      <c r="E455" s="225">
        <v>134.8699951171875</v>
      </c>
    </row>
    <row r="456" spans="1:5" ht="15" x14ac:dyDescent="0.2">
      <c r="A456" s="226">
        <v>44195</v>
      </c>
      <c r="B456" s="225">
        <v>48.75</v>
      </c>
      <c r="C456" s="225">
        <v>92.290000915527344</v>
      </c>
      <c r="D456" s="225">
        <v>131.45750427246091</v>
      </c>
      <c r="E456" s="225">
        <v>133.7200012207031</v>
      </c>
    </row>
    <row r="457" spans="1:5" ht="15" x14ac:dyDescent="0.2">
      <c r="A457" s="226">
        <v>44196</v>
      </c>
      <c r="B457" s="225">
        <v>49.819999694824219</v>
      </c>
      <c r="C457" s="225">
        <v>91.709999084472656</v>
      </c>
      <c r="D457" s="225">
        <v>130.55000305175781</v>
      </c>
      <c r="E457" s="225">
        <v>132.69000244140619</v>
      </c>
    </row>
    <row r="458" spans="1:5" ht="15" x14ac:dyDescent="0.2">
      <c r="A458" s="226">
        <v>44200</v>
      </c>
      <c r="B458" s="225">
        <v>49.669998168945313</v>
      </c>
      <c r="C458" s="225">
        <v>92.300003051757813</v>
      </c>
      <c r="D458" s="225">
        <v>131.13499450683591</v>
      </c>
      <c r="E458" s="225">
        <v>129.4100036621094</v>
      </c>
    </row>
    <row r="459" spans="1:5" ht="15" x14ac:dyDescent="0.2">
      <c r="A459" s="226">
        <v>44201</v>
      </c>
      <c r="B459" s="225">
        <v>50.610000610351563</v>
      </c>
      <c r="C459" s="225">
        <v>92.769996643066406</v>
      </c>
      <c r="D459" s="225">
        <v>134.04750061035159</v>
      </c>
      <c r="E459" s="225">
        <v>131.00999450683591</v>
      </c>
    </row>
    <row r="460" spans="1:5" ht="15" x14ac:dyDescent="0.2">
      <c r="A460" s="226">
        <v>44202</v>
      </c>
      <c r="B460" s="225">
        <v>51.099998474121087</v>
      </c>
      <c r="C460" s="225">
        <v>90.330001831054688</v>
      </c>
      <c r="D460" s="225">
        <v>126.14499664306641</v>
      </c>
      <c r="E460" s="225">
        <v>126.59999847412109</v>
      </c>
    </row>
    <row r="461" spans="1:5" ht="15" x14ac:dyDescent="0.2">
      <c r="A461" s="226">
        <v>44203</v>
      </c>
      <c r="B461" s="225">
        <v>52.189998626708977</v>
      </c>
      <c r="C461" s="225">
        <v>95.160003662109375</v>
      </c>
      <c r="D461" s="225">
        <v>133.44000244140619</v>
      </c>
      <c r="E461" s="225">
        <v>130.91999816894531</v>
      </c>
    </row>
    <row r="462" spans="1:5" ht="15" x14ac:dyDescent="0.2">
      <c r="A462" s="226">
        <v>44204</v>
      </c>
      <c r="B462" s="225">
        <v>51.650001525878913</v>
      </c>
      <c r="C462" s="225">
        <v>94.580001831054688</v>
      </c>
      <c r="D462" s="225">
        <v>132.76750183105469</v>
      </c>
      <c r="E462" s="225">
        <v>132.05000305175781</v>
      </c>
    </row>
    <row r="463" spans="1:5" ht="15" x14ac:dyDescent="0.2">
      <c r="A463" s="226">
        <v>44207</v>
      </c>
      <c r="B463" s="225">
        <v>51.540000915527337</v>
      </c>
      <c r="C463" s="225">
        <v>97.25</v>
      </c>
      <c r="D463" s="225">
        <v>136.2149963378906</v>
      </c>
      <c r="E463" s="225">
        <v>128.97999572753909</v>
      </c>
    </row>
    <row r="464" spans="1:5" ht="15" x14ac:dyDescent="0.2">
      <c r="A464" s="226">
        <v>44208</v>
      </c>
      <c r="B464" s="225">
        <v>53.240001678466797</v>
      </c>
      <c r="C464" s="225">
        <v>95.360000610351563</v>
      </c>
      <c r="D464" s="225">
        <v>134.8475036621094</v>
      </c>
      <c r="E464" s="225">
        <v>128.80000305175781</v>
      </c>
    </row>
    <row r="465" spans="1:5" ht="15" x14ac:dyDescent="0.2">
      <c r="A465" s="226">
        <v>44209</v>
      </c>
      <c r="B465" s="225">
        <v>56.950000762939453</v>
      </c>
      <c r="C465" s="225">
        <v>91.779998779296875</v>
      </c>
      <c r="D465" s="225">
        <v>135.3175048828125</v>
      </c>
      <c r="E465" s="225">
        <v>130.88999938964841</v>
      </c>
    </row>
    <row r="466" spans="1:5" ht="15" x14ac:dyDescent="0.2">
      <c r="A466" s="226">
        <v>44210</v>
      </c>
      <c r="B466" s="225">
        <v>59.25</v>
      </c>
      <c r="C466" s="225">
        <v>90.790000915527344</v>
      </c>
      <c r="D466" s="225">
        <v>132.00250244140619</v>
      </c>
      <c r="E466" s="225">
        <v>128.9100036621094</v>
      </c>
    </row>
    <row r="467" spans="1:5" ht="15" x14ac:dyDescent="0.2">
      <c r="A467" s="226">
        <v>44211</v>
      </c>
      <c r="B467" s="225">
        <v>57.580001831054688</v>
      </c>
      <c r="C467" s="225">
        <v>88.209999084472656</v>
      </c>
      <c r="D467" s="225">
        <v>128.5950012207031</v>
      </c>
      <c r="E467" s="225">
        <v>127.13999938964839</v>
      </c>
    </row>
    <row r="468" spans="1:5" ht="15" x14ac:dyDescent="0.2">
      <c r="A468" s="226">
        <v>44215</v>
      </c>
      <c r="B468" s="225">
        <v>57.990001678466797</v>
      </c>
      <c r="C468" s="225">
        <v>89.449996948242188</v>
      </c>
      <c r="D468" s="225">
        <v>130.25250244140619</v>
      </c>
      <c r="E468" s="225">
        <v>127.8300018310547</v>
      </c>
    </row>
    <row r="469" spans="1:5" ht="15" x14ac:dyDescent="0.2">
      <c r="A469" s="226">
        <v>44216</v>
      </c>
      <c r="B469" s="225">
        <v>58.669998168945313</v>
      </c>
      <c r="C469" s="225">
        <v>88.75</v>
      </c>
      <c r="D469" s="225">
        <v>133.6575012207031</v>
      </c>
      <c r="E469" s="225">
        <v>132.0299987792969</v>
      </c>
    </row>
    <row r="470" spans="1:5" ht="15" x14ac:dyDescent="0.2">
      <c r="A470" s="226">
        <v>44217</v>
      </c>
      <c r="B470" s="225">
        <v>62.459999084472663</v>
      </c>
      <c r="C470" s="225">
        <v>91.529998779296875</v>
      </c>
      <c r="D470" s="225">
        <v>138.67500305175781</v>
      </c>
      <c r="E470" s="225">
        <v>136.8699951171875</v>
      </c>
    </row>
    <row r="471" spans="1:5" ht="15" x14ac:dyDescent="0.2">
      <c r="A471" s="226">
        <v>44218</v>
      </c>
      <c r="B471" s="225">
        <v>56.659999847412109</v>
      </c>
      <c r="C471" s="225">
        <v>92.790000915527344</v>
      </c>
      <c r="D471" s="225">
        <v>137.125</v>
      </c>
      <c r="E471" s="225">
        <v>139.07000732421881</v>
      </c>
    </row>
    <row r="472" spans="1:5" ht="15" x14ac:dyDescent="0.2">
      <c r="A472" s="226">
        <v>44221</v>
      </c>
      <c r="B472" s="225">
        <v>55.439998626708977</v>
      </c>
      <c r="C472" s="225">
        <v>94.129997253417969</v>
      </c>
      <c r="D472" s="225">
        <v>136.5325012207031</v>
      </c>
      <c r="E472" s="225">
        <v>142.91999816894531</v>
      </c>
    </row>
    <row r="473" spans="1:5" ht="15" x14ac:dyDescent="0.2">
      <c r="A473" s="226">
        <v>44222</v>
      </c>
      <c r="B473" s="225">
        <v>55.209999084472663</v>
      </c>
      <c r="C473" s="225">
        <v>94.709999084472656</v>
      </c>
      <c r="D473" s="225">
        <v>134.35249328613281</v>
      </c>
      <c r="E473" s="225">
        <v>143.1600036621094</v>
      </c>
    </row>
    <row r="474" spans="1:5" ht="15" x14ac:dyDescent="0.2">
      <c r="A474" s="226">
        <v>44223</v>
      </c>
      <c r="B474" s="225">
        <v>53.590000152587891</v>
      </c>
      <c r="C474" s="225">
        <v>88.839996337890625</v>
      </c>
      <c r="D474" s="225">
        <v>129.17750549316409</v>
      </c>
      <c r="E474" s="225">
        <v>142.05999755859381</v>
      </c>
    </row>
    <row r="475" spans="1:5" ht="15" x14ac:dyDescent="0.2">
      <c r="A475" s="226">
        <v>44224</v>
      </c>
      <c r="B475" s="225">
        <v>56.069999694824219</v>
      </c>
      <c r="C475" s="225">
        <v>87.519996643066406</v>
      </c>
      <c r="D475" s="225">
        <v>130.50999450683591</v>
      </c>
      <c r="E475" s="225">
        <v>137.0899963378906</v>
      </c>
    </row>
    <row r="476" spans="1:5" ht="15" x14ac:dyDescent="0.2">
      <c r="A476" s="226">
        <v>44225</v>
      </c>
      <c r="B476" s="225">
        <v>55.509998321533203</v>
      </c>
      <c r="C476" s="225">
        <v>85.639999389648438</v>
      </c>
      <c r="D476" s="225">
        <v>129.89750671386719</v>
      </c>
      <c r="E476" s="225">
        <v>131.96000671386719</v>
      </c>
    </row>
    <row r="477" spans="1:5" ht="15" x14ac:dyDescent="0.2">
      <c r="A477" s="226">
        <v>44228</v>
      </c>
      <c r="B477" s="225">
        <v>56.689998626708977</v>
      </c>
      <c r="C477" s="225">
        <v>87.660003662109375</v>
      </c>
      <c r="D477" s="225">
        <v>132.3699951171875</v>
      </c>
      <c r="E477" s="225">
        <v>134.13999938964841</v>
      </c>
    </row>
    <row r="478" spans="1:5" ht="15" x14ac:dyDescent="0.2">
      <c r="A478" s="226">
        <v>44229</v>
      </c>
      <c r="B478" s="225">
        <v>58</v>
      </c>
      <c r="C478" s="225">
        <v>88.860000610351563</v>
      </c>
      <c r="D478" s="225">
        <v>135.5675048828125</v>
      </c>
      <c r="E478" s="225">
        <v>134.99000549316409</v>
      </c>
    </row>
    <row r="479" spans="1:5" ht="15" x14ac:dyDescent="0.2">
      <c r="A479" s="226">
        <v>44230</v>
      </c>
      <c r="B479" s="225">
        <v>57.680000305175781</v>
      </c>
      <c r="C479" s="225">
        <v>87.889999389648438</v>
      </c>
      <c r="D479" s="225">
        <v>135.30499267578119</v>
      </c>
      <c r="E479" s="225">
        <v>133.94000244140619</v>
      </c>
    </row>
    <row r="480" spans="1:5" ht="15" x14ac:dyDescent="0.2">
      <c r="A480" s="226">
        <v>44231</v>
      </c>
      <c r="B480" s="225">
        <v>58.790000915527337</v>
      </c>
      <c r="C480" s="225">
        <v>87.839996337890625</v>
      </c>
      <c r="D480" s="225">
        <v>136.64250183105469</v>
      </c>
      <c r="E480" s="225">
        <v>137.38999938964841</v>
      </c>
    </row>
    <row r="481" spans="1:5" ht="15" x14ac:dyDescent="0.2">
      <c r="A481" s="226">
        <v>44232</v>
      </c>
      <c r="B481" s="225">
        <v>58.180000305175781</v>
      </c>
      <c r="C481" s="225">
        <v>87.900001525878906</v>
      </c>
      <c r="D481" s="225">
        <v>135.9100036621094</v>
      </c>
      <c r="E481" s="225">
        <v>136.75999450683591</v>
      </c>
    </row>
    <row r="482" spans="1:5" ht="15" x14ac:dyDescent="0.2">
      <c r="A482" s="226">
        <v>44235</v>
      </c>
      <c r="B482" s="225">
        <v>59.159999847412109</v>
      </c>
      <c r="C482" s="225">
        <v>91.470001220703125</v>
      </c>
      <c r="D482" s="225">
        <v>144.38749694824219</v>
      </c>
      <c r="E482" s="225">
        <v>136.9100036621094</v>
      </c>
    </row>
    <row r="483" spans="1:5" ht="15" x14ac:dyDescent="0.2">
      <c r="A483" s="226">
        <v>44236</v>
      </c>
      <c r="B483" s="225">
        <v>58.779998779296882</v>
      </c>
      <c r="C483" s="225">
        <v>90.910003662109375</v>
      </c>
      <c r="D483" s="225">
        <v>142.63250732421881</v>
      </c>
      <c r="E483" s="225">
        <v>136.00999450683591</v>
      </c>
    </row>
    <row r="484" spans="1:5" ht="15" x14ac:dyDescent="0.2">
      <c r="A484" s="226">
        <v>44237</v>
      </c>
      <c r="B484" s="225">
        <v>58.860000610351563</v>
      </c>
      <c r="C484" s="225">
        <v>92.349998474121094</v>
      </c>
      <c r="D484" s="225">
        <v>147.64250183105469</v>
      </c>
      <c r="E484" s="225">
        <v>135.38999938964841</v>
      </c>
    </row>
    <row r="485" spans="1:5" ht="15" x14ac:dyDescent="0.2">
      <c r="A485" s="226">
        <v>44238</v>
      </c>
      <c r="B485" s="225">
        <v>60.659999847412109</v>
      </c>
      <c r="C485" s="225">
        <v>92.660003662109375</v>
      </c>
      <c r="D485" s="225">
        <v>152.50750732421881</v>
      </c>
      <c r="E485" s="225">
        <v>135.1300048828125</v>
      </c>
    </row>
    <row r="486" spans="1:5" ht="15" x14ac:dyDescent="0.2">
      <c r="A486" s="226">
        <v>44239</v>
      </c>
      <c r="B486" s="225">
        <v>61.810001373291023</v>
      </c>
      <c r="C486" s="225">
        <v>93.769996643066406</v>
      </c>
      <c r="D486" s="225">
        <v>149.61250305175781</v>
      </c>
      <c r="E486" s="225">
        <v>135.3699951171875</v>
      </c>
    </row>
    <row r="487" spans="1:5" ht="15" x14ac:dyDescent="0.2">
      <c r="A487" s="226">
        <v>44243</v>
      </c>
      <c r="B487" s="225">
        <v>62.470001220703118</v>
      </c>
      <c r="C487" s="225">
        <v>91.459999084472656</v>
      </c>
      <c r="D487" s="225">
        <v>153.30250549316409</v>
      </c>
      <c r="E487" s="225">
        <v>133.19000244140619</v>
      </c>
    </row>
    <row r="488" spans="1:5" ht="15" x14ac:dyDescent="0.2">
      <c r="A488" s="226">
        <v>44244</v>
      </c>
      <c r="B488" s="225">
        <v>61.849998474121087</v>
      </c>
      <c r="C488" s="225">
        <v>89.94000244140625</v>
      </c>
      <c r="D488" s="225">
        <v>149.05999755859381</v>
      </c>
      <c r="E488" s="225">
        <v>130.8399963378906</v>
      </c>
    </row>
    <row r="489" spans="1:5" ht="15" x14ac:dyDescent="0.2">
      <c r="A489" s="226">
        <v>44245</v>
      </c>
      <c r="B489" s="225">
        <v>61.610000610351563</v>
      </c>
      <c r="C489" s="225">
        <v>88.639999389648438</v>
      </c>
      <c r="D489" s="225">
        <v>148.28999328613281</v>
      </c>
      <c r="E489" s="225">
        <v>129.71000671386719</v>
      </c>
    </row>
    <row r="490" spans="1:5" ht="15" x14ac:dyDescent="0.2">
      <c r="A490" s="226">
        <v>44246</v>
      </c>
      <c r="B490" s="225">
        <v>63.009998321533203</v>
      </c>
      <c r="C490" s="225">
        <v>89.580001831054688</v>
      </c>
      <c r="D490" s="225">
        <v>149.26499938964841</v>
      </c>
      <c r="E490" s="225">
        <v>129.8699951171875</v>
      </c>
    </row>
    <row r="491" spans="1:5" ht="15" x14ac:dyDescent="0.2">
      <c r="A491" s="226">
        <v>44249</v>
      </c>
      <c r="B491" s="225">
        <v>60.709999084472663</v>
      </c>
      <c r="C491" s="225">
        <v>85.370002746582031</v>
      </c>
      <c r="D491" s="225">
        <v>143.5574951171875</v>
      </c>
      <c r="E491" s="225">
        <v>126</v>
      </c>
    </row>
    <row r="492" spans="1:5" ht="15" x14ac:dyDescent="0.2">
      <c r="A492" s="226">
        <v>44250</v>
      </c>
      <c r="B492" s="225">
        <v>61.119998931884773</v>
      </c>
      <c r="C492" s="225">
        <v>84.739997863769531</v>
      </c>
      <c r="D492" s="225">
        <v>141.41999816894531</v>
      </c>
      <c r="E492" s="225">
        <v>125.86000061035161</v>
      </c>
    </row>
    <row r="493" spans="1:5" ht="15" x14ac:dyDescent="0.2">
      <c r="A493" s="226">
        <v>44251</v>
      </c>
      <c r="B493" s="225">
        <v>63.189998626708977</v>
      </c>
      <c r="C493" s="225">
        <v>86.94000244140625</v>
      </c>
      <c r="D493" s="225">
        <v>144.99000549316409</v>
      </c>
      <c r="E493" s="225">
        <v>125.34999847412109</v>
      </c>
    </row>
    <row r="494" spans="1:5" ht="15" x14ac:dyDescent="0.2">
      <c r="A494" s="226">
        <v>44252</v>
      </c>
      <c r="B494" s="225">
        <v>60.400001525878913</v>
      </c>
      <c r="C494" s="225">
        <v>82.419998168945313</v>
      </c>
      <c r="D494" s="225">
        <v>133.07499694824219</v>
      </c>
      <c r="E494" s="225">
        <v>120.9899978637695</v>
      </c>
    </row>
    <row r="495" spans="1:5" ht="15" x14ac:dyDescent="0.2">
      <c r="A495" s="226">
        <v>44253</v>
      </c>
      <c r="B495" s="225">
        <v>60.779998779296882</v>
      </c>
      <c r="C495" s="225">
        <v>84.510002136230469</v>
      </c>
      <c r="D495" s="225">
        <v>137.14500427246091</v>
      </c>
      <c r="E495" s="225">
        <v>121.2600021362305</v>
      </c>
    </row>
    <row r="496" spans="1:5" ht="15" x14ac:dyDescent="0.2">
      <c r="A496" s="226">
        <v>44256</v>
      </c>
      <c r="B496" s="225">
        <v>62.880001068115227</v>
      </c>
      <c r="C496" s="225">
        <v>86.389999389648438</v>
      </c>
      <c r="D496" s="225">
        <v>138.41749572753909</v>
      </c>
      <c r="E496" s="225">
        <v>127.7900009155273</v>
      </c>
    </row>
    <row r="497" spans="1:5" ht="15" x14ac:dyDescent="0.2">
      <c r="A497" s="226">
        <v>44257</v>
      </c>
      <c r="B497" s="225">
        <v>61.240001678466797</v>
      </c>
      <c r="C497" s="225">
        <v>84.129997253417969</v>
      </c>
      <c r="D497" s="225">
        <v>134.0625</v>
      </c>
      <c r="E497" s="225">
        <v>125.120002746582</v>
      </c>
    </row>
    <row r="498" spans="1:5" ht="15" x14ac:dyDescent="0.2">
      <c r="A498" s="226">
        <v>44258</v>
      </c>
      <c r="B498" s="225">
        <v>59.900001525878913</v>
      </c>
      <c r="C498" s="225">
        <v>80.860000610351563</v>
      </c>
      <c r="D498" s="225">
        <v>128.04750061035159</v>
      </c>
      <c r="E498" s="225">
        <v>122.05999755859381</v>
      </c>
    </row>
    <row r="499" spans="1:5" ht="15" x14ac:dyDescent="0.2">
      <c r="A499" s="226">
        <v>44259</v>
      </c>
      <c r="B499" s="225">
        <v>58.330001831054688</v>
      </c>
      <c r="C499" s="225">
        <v>77.75</v>
      </c>
      <c r="D499" s="225">
        <v>123.70249938964839</v>
      </c>
      <c r="E499" s="225">
        <v>120.129997253418</v>
      </c>
    </row>
    <row r="500" spans="1:5" ht="15" x14ac:dyDescent="0.2">
      <c r="A500" s="226">
        <v>44260</v>
      </c>
      <c r="B500" s="225">
        <v>60.740001678466797</v>
      </c>
      <c r="C500" s="225">
        <v>78.519996643066406</v>
      </c>
      <c r="D500" s="225">
        <v>124.6149978637695</v>
      </c>
      <c r="E500" s="225">
        <v>121.4199981689453</v>
      </c>
    </row>
    <row r="501" spans="1:5" ht="15" x14ac:dyDescent="0.2">
      <c r="A501" s="226">
        <v>44263</v>
      </c>
      <c r="B501" s="225">
        <v>59.849998474121087</v>
      </c>
      <c r="C501" s="225">
        <v>73.959999084472656</v>
      </c>
      <c r="D501" s="225">
        <v>115.932502746582</v>
      </c>
      <c r="E501" s="225">
        <v>116.36000061035161</v>
      </c>
    </row>
    <row r="502" spans="1:5" ht="15" x14ac:dyDescent="0.2">
      <c r="A502" s="226">
        <v>44264</v>
      </c>
      <c r="B502" s="225">
        <v>62.669998168945313</v>
      </c>
      <c r="C502" s="225">
        <v>78.529998779296875</v>
      </c>
      <c r="D502" s="225">
        <v>125.20249938964839</v>
      </c>
      <c r="E502" s="225">
        <v>121.0899963378906</v>
      </c>
    </row>
    <row r="503" spans="1:5" ht="15" x14ac:dyDescent="0.2">
      <c r="A503" s="226">
        <v>44265</v>
      </c>
      <c r="B503" s="225">
        <v>62.25</v>
      </c>
      <c r="C503" s="225">
        <v>77.519996643066406</v>
      </c>
      <c r="D503" s="225">
        <v>124.682502746582</v>
      </c>
      <c r="E503" s="225">
        <v>119.98000335693359</v>
      </c>
    </row>
    <row r="504" spans="1:5" ht="15" x14ac:dyDescent="0.2">
      <c r="A504" s="226">
        <v>44266</v>
      </c>
      <c r="B504" s="225">
        <v>63.310001373291023</v>
      </c>
      <c r="C504" s="225">
        <v>81.230003356933594</v>
      </c>
      <c r="D504" s="225">
        <v>129.93499755859381</v>
      </c>
      <c r="E504" s="225">
        <v>121.9599990844727</v>
      </c>
    </row>
    <row r="505" spans="1:5" ht="15" x14ac:dyDescent="0.2">
      <c r="A505" s="226">
        <v>44267</v>
      </c>
      <c r="B505" s="225">
        <v>62.900001525878913</v>
      </c>
      <c r="C505" s="225">
        <v>81.050003051757813</v>
      </c>
      <c r="D505" s="225">
        <v>128.55999755859381</v>
      </c>
      <c r="E505" s="225">
        <v>121.0299987792969</v>
      </c>
    </row>
    <row r="506" spans="1:5" ht="15" x14ac:dyDescent="0.2">
      <c r="A506" s="226">
        <v>44270</v>
      </c>
      <c r="B506" s="225">
        <v>63.790000915527337</v>
      </c>
      <c r="C506" s="225">
        <v>82.5</v>
      </c>
      <c r="D506" s="225">
        <v>131.9125061035156</v>
      </c>
      <c r="E506" s="225">
        <v>123.9899978637695</v>
      </c>
    </row>
    <row r="507" spans="1:5" ht="15" x14ac:dyDescent="0.2">
      <c r="A507" s="226">
        <v>44271</v>
      </c>
      <c r="B507" s="225">
        <v>64.779998779296875</v>
      </c>
      <c r="C507" s="225">
        <v>82.75</v>
      </c>
      <c r="D507" s="225">
        <v>132.9125061035156</v>
      </c>
      <c r="E507" s="225">
        <v>125.5699996948242</v>
      </c>
    </row>
    <row r="508" spans="1:5" ht="15" x14ac:dyDescent="0.2">
      <c r="A508" s="226">
        <v>44272</v>
      </c>
      <c r="B508" s="225">
        <v>65.779998779296875</v>
      </c>
      <c r="C508" s="225">
        <v>82.629997253417969</v>
      </c>
      <c r="D508" s="225">
        <v>133.4125061035156</v>
      </c>
      <c r="E508" s="225">
        <v>124.7600021362305</v>
      </c>
    </row>
    <row r="509" spans="1:5" ht="15" x14ac:dyDescent="0.2">
      <c r="A509" s="226">
        <v>44273</v>
      </c>
      <c r="B509" s="225">
        <v>63.729999542236328</v>
      </c>
      <c r="C509" s="225">
        <v>78.120002746582031</v>
      </c>
      <c r="D509" s="225">
        <v>127.22499847412109</v>
      </c>
      <c r="E509" s="225">
        <v>120.5299987792969</v>
      </c>
    </row>
    <row r="510" spans="1:5" ht="15" x14ac:dyDescent="0.2">
      <c r="A510" s="226">
        <v>44274</v>
      </c>
      <c r="B510" s="225">
        <v>63.759998321533203</v>
      </c>
      <c r="C510" s="225">
        <v>79.05999755859375</v>
      </c>
      <c r="D510" s="225">
        <v>128.45750427246091</v>
      </c>
      <c r="E510" s="225">
        <v>119.9899978637695</v>
      </c>
    </row>
    <row r="511" spans="1:5" ht="15" x14ac:dyDescent="0.2">
      <c r="A511" s="226">
        <v>44277</v>
      </c>
      <c r="B511" s="225">
        <v>65.629997253417969</v>
      </c>
      <c r="C511" s="225">
        <v>80.300003051757813</v>
      </c>
      <c r="D511" s="225">
        <v>131.86250305175781</v>
      </c>
      <c r="E511" s="225">
        <v>123.38999938964839</v>
      </c>
    </row>
    <row r="512" spans="1:5" ht="15" x14ac:dyDescent="0.2">
      <c r="A512" s="226">
        <v>44278</v>
      </c>
      <c r="B512" s="225">
        <v>63.479999542236328</v>
      </c>
      <c r="C512" s="225">
        <v>78.379997253417969</v>
      </c>
      <c r="D512" s="225">
        <v>130.70750427246091</v>
      </c>
      <c r="E512" s="225">
        <v>122.5400009155273</v>
      </c>
    </row>
    <row r="513" spans="1:5" ht="15" x14ac:dyDescent="0.2">
      <c r="A513" s="226">
        <v>44279</v>
      </c>
      <c r="B513" s="225">
        <v>62.040000915527337</v>
      </c>
      <c r="C513" s="225">
        <v>76.480003356933594</v>
      </c>
      <c r="D513" s="225">
        <v>126.4300003051758</v>
      </c>
      <c r="E513" s="225">
        <v>120.0899963378906</v>
      </c>
    </row>
    <row r="514" spans="1:5" ht="15" x14ac:dyDescent="0.2">
      <c r="A514" s="226">
        <v>44280</v>
      </c>
      <c r="B514" s="225">
        <v>62.020000457763672</v>
      </c>
      <c r="C514" s="225">
        <v>76.220001220703125</v>
      </c>
      <c r="D514" s="225">
        <v>125.3525009155273</v>
      </c>
      <c r="E514" s="225">
        <v>120.5899963378906</v>
      </c>
    </row>
    <row r="515" spans="1:5" ht="15" x14ac:dyDescent="0.2">
      <c r="A515" s="226">
        <v>44281</v>
      </c>
      <c r="B515" s="225">
        <v>64.870002746582031</v>
      </c>
      <c r="C515" s="225">
        <v>77.410003662109375</v>
      </c>
      <c r="D515" s="225">
        <v>128.39250183105469</v>
      </c>
      <c r="E515" s="225">
        <v>121.2099990844727</v>
      </c>
    </row>
    <row r="516" spans="1:5" ht="15" x14ac:dyDescent="0.2">
      <c r="A516" s="226">
        <v>44284</v>
      </c>
      <c r="B516" s="225">
        <v>64.5</v>
      </c>
      <c r="C516" s="225">
        <v>77.139999389648438</v>
      </c>
      <c r="D516" s="225">
        <v>129.48249816894531</v>
      </c>
      <c r="E516" s="225">
        <v>121.38999938964839</v>
      </c>
    </row>
    <row r="517" spans="1:5" ht="15" x14ac:dyDescent="0.2">
      <c r="A517" s="226">
        <v>44285</v>
      </c>
      <c r="B517" s="225">
        <v>63.770000457763672</v>
      </c>
      <c r="C517" s="225">
        <v>76</v>
      </c>
      <c r="D517" s="225">
        <v>128.7174987792969</v>
      </c>
      <c r="E517" s="225">
        <v>119.90000152587891</v>
      </c>
    </row>
    <row r="518" spans="1:5" ht="15" x14ac:dyDescent="0.2">
      <c r="A518" s="226">
        <v>44286</v>
      </c>
      <c r="B518" s="225">
        <v>64</v>
      </c>
      <c r="C518" s="225">
        <v>78.5</v>
      </c>
      <c r="D518" s="225">
        <v>133.48249816894531</v>
      </c>
      <c r="E518" s="225">
        <v>122.15000152587891</v>
      </c>
    </row>
    <row r="519" spans="1:5" ht="15" x14ac:dyDescent="0.2">
      <c r="A519" s="226">
        <v>44287</v>
      </c>
      <c r="B519" s="225">
        <v>64.550003051757813</v>
      </c>
      <c r="C519" s="225">
        <v>81.089996337890625</v>
      </c>
      <c r="D519" s="225">
        <v>138.11749267578119</v>
      </c>
      <c r="E519" s="225">
        <v>123</v>
      </c>
    </row>
    <row r="520" spans="1:5" ht="15" x14ac:dyDescent="0.2">
      <c r="A520" s="226">
        <v>44291</v>
      </c>
      <c r="B520" s="225">
        <v>66.540000915527344</v>
      </c>
      <c r="C520" s="225">
        <v>81.430000305175781</v>
      </c>
      <c r="D520" s="225">
        <v>139.875</v>
      </c>
      <c r="E520" s="225">
        <v>125.90000152587891</v>
      </c>
    </row>
    <row r="521" spans="1:5" ht="15" x14ac:dyDescent="0.2">
      <c r="A521" s="226">
        <v>44292</v>
      </c>
      <c r="B521" s="225">
        <v>65.55999755859375</v>
      </c>
      <c r="C521" s="225">
        <v>81.44000244140625</v>
      </c>
      <c r="D521" s="225">
        <v>138.61500549316409</v>
      </c>
      <c r="E521" s="225">
        <v>126.2099990844727</v>
      </c>
    </row>
    <row r="522" spans="1:5" ht="15" x14ac:dyDescent="0.2">
      <c r="A522" s="226">
        <v>44293</v>
      </c>
      <c r="B522" s="225">
        <v>66.25</v>
      </c>
      <c r="C522" s="225">
        <v>82.199996948242188</v>
      </c>
      <c r="D522" s="225">
        <v>141.43499755859381</v>
      </c>
      <c r="E522" s="225">
        <v>127.90000152587891</v>
      </c>
    </row>
    <row r="523" spans="1:5" ht="15" x14ac:dyDescent="0.2">
      <c r="A523" s="226">
        <v>44294</v>
      </c>
      <c r="B523" s="225">
        <v>67.050003051757813</v>
      </c>
      <c r="C523" s="225">
        <v>83.349998474121094</v>
      </c>
      <c r="D523" s="225">
        <v>143.16999816894531</v>
      </c>
      <c r="E523" s="225">
        <v>130.36000061035159</v>
      </c>
    </row>
    <row r="524" spans="1:5" ht="15" x14ac:dyDescent="0.2">
      <c r="A524" s="226">
        <v>44295</v>
      </c>
      <c r="B524" s="225">
        <v>68.260002136230469</v>
      </c>
      <c r="C524" s="225">
        <v>82.760002136230469</v>
      </c>
      <c r="D524" s="225">
        <v>144</v>
      </c>
      <c r="E524" s="225">
        <v>133</v>
      </c>
    </row>
    <row r="525" spans="1:5" ht="15" x14ac:dyDescent="0.2">
      <c r="A525" s="226">
        <v>44298</v>
      </c>
      <c r="B525" s="225">
        <v>65.410003662109375</v>
      </c>
      <c r="C525" s="225">
        <v>78.580001831054688</v>
      </c>
      <c r="D525" s="225">
        <v>152.0899963378906</v>
      </c>
      <c r="E525" s="225">
        <v>131.24000549316409</v>
      </c>
    </row>
    <row r="526" spans="1:5" ht="15" x14ac:dyDescent="0.2">
      <c r="A526" s="226">
        <v>44299</v>
      </c>
      <c r="B526" s="225">
        <v>65.220001220703125</v>
      </c>
      <c r="C526" s="225">
        <v>80.19000244140625</v>
      </c>
      <c r="D526" s="225">
        <v>156.79499816894531</v>
      </c>
      <c r="E526" s="225">
        <v>134.42999267578119</v>
      </c>
    </row>
    <row r="527" spans="1:5" ht="15" x14ac:dyDescent="0.2">
      <c r="A527" s="226">
        <v>44300</v>
      </c>
      <c r="B527" s="225">
        <v>64.19000244140625</v>
      </c>
      <c r="C527" s="225">
        <v>78.550003051757813</v>
      </c>
      <c r="D527" s="225">
        <v>152.77000427246091</v>
      </c>
      <c r="E527" s="225">
        <v>132.0299987792969</v>
      </c>
    </row>
    <row r="528" spans="1:5" ht="15" x14ac:dyDescent="0.2">
      <c r="A528" s="226">
        <v>44301</v>
      </c>
      <c r="B528" s="225">
        <v>65.019996643066406</v>
      </c>
      <c r="C528" s="225">
        <v>83.010002136230469</v>
      </c>
      <c r="D528" s="225">
        <v>161.37249755859381</v>
      </c>
      <c r="E528" s="225">
        <v>134.5</v>
      </c>
    </row>
    <row r="529" spans="1:5" ht="15" x14ac:dyDescent="0.2">
      <c r="A529" s="226">
        <v>44302</v>
      </c>
      <c r="B529" s="225">
        <v>64.75</v>
      </c>
      <c r="C529" s="225">
        <v>82.150001525878906</v>
      </c>
      <c r="D529" s="225">
        <v>159.125</v>
      </c>
      <c r="E529" s="225">
        <v>134.1600036621094</v>
      </c>
    </row>
    <row r="530" spans="1:5" ht="15" x14ac:dyDescent="0.2">
      <c r="A530" s="226">
        <v>44305</v>
      </c>
      <c r="B530" s="225">
        <v>63.630001068115227</v>
      </c>
      <c r="C530" s="225">
        <v>81.110000610351563</v>
      </c>
      <c r="D530" s="225">
        <v>153.61749267578119</v>
      </c>
      <c r="E530" s="225">
        <v>134.8399963378906</v>
      </c>
    </row>
    <row r="531" spans="1:5" ht="15" x14ac:dyDescent="0.2">
      <c r="A531" s="226">
        <v>44306</v>
      </c>
      <c r="B531" s="225">
        <v>62.700000762939453</v>
      </c>
      <c r="C531" s="225">
        <v>79.269996643066406</v>
      </c>
      <c r="D531" s="225">
        <v>151.7124938964844</v>
      </c>
      <c r="E531" s="225">
        <v>133.11000061035159</v>
      </c>
    </row>
    <row r="532" spans="1:5" ht="15" x14ac:dyDescent="0.2">
      <c r="A532" s="226">
        <v>44307</v>
      </c>
      <c r="B532" s="225">
        <v>63.700000762939453</v>
      </c>
      <c r="C532" s="225">
        <v>81.610000610351563</v>
      </c>
      <c r="D532" s="225">
        <v>153.60499572753909</v>
      </c>
      <c r="E532" s="225">
        <v>133.5</v>
      </c>
    </row>
    <row r="533" spans="1:5" ht="15" x14ac:dyDescent="0.2">
      <c r="A533" s="226">
        <v>44308</v>
      </c>
      <c r="B533" s="225">
        <v>62.569999694824219</v>
      </c>
      <c r="C533" s="225">
        <v>79.05999755859375</v>
      </c>
      <c r="D533" s="225">
        <v>148.50250244140619</v>
      </c>
      <c r="E533" s="225">
        <v>131.94000244140619</v>
      </c>
    </row>
    <row r="534" spans="1:5" ht="15" x14ac:dyDescent="0.2">
      <c r="A534" s="226">
        <v>44309</v>
      </c>
      <c r="B534" s="225">
        <v>59.240001678466797</v>
      </c>
      <c r="C534" s="225">
        <v>82.760002136230469</v>
      </c>
      <c r="D534" s="225">
        <v>152.6524963378906</v>
      </c>
      <c r="E534" s="225">
        <v>134.32000732421881</v>
      </c>
    </row>
    <row r="535" spans="1:5" ht="15" x14ac:dyDescent="0.2">
      <c r="A535" s="226">
        <v>44312</v>
      </c>
      <c r="B535" s="225">
        <v>58.759998321533203</v>
      </c>
      <c r="C535" s="225">
        <v>85.410003662109375</v>
      </c>
      <c r="D535" s="225">
        <v>154.7799987792969</v>
      </c>
      <c r="E535" s="225">
        <v>134.7200012207031</v>
      </c>
    </row>
    <row r="536" spans="1:5" ht="15" x14ac:dyDescent="0.2">
      <c r="A536" s="226">
        <v>44313</v>
      </c>
      <c r="B536" s="225">
        <v>57.970001220703118</v>
      </c>
      <c r="C536" s="225">
        <v>85.209999084472656</v>
      </c>
      <c r="D536" s="225">
        <v>153.8175048828125</v>
      </c>
      <c r="E536" s="225">
        <v>134.38999938964841</v>
      </c>
    </row>
    <row r="537" spans="1:5" ht="15" x14ac:dyDescent="0.2">
      <c r="A537" s="226">
        <v>44314</v>
      </c>
      <c r="B537" s="225">
        <v>57.619998931884773</v>
      </c>
      <c r="C537" s="225">
        <v>84.019996643066406</v>
      </c>
      <c r="D537" s="225">
        <v>152.76750183105469</v>
      </c>
      <c r="E537" s="225">
        <v>133.58000183105469</v>
      </c>
    </row>
    <row r="538" spans="1:5" ht="15" x14ac:dyDescent="0.2">
      <c r="A538" s="226">
        <v>44315</v>
      </c>
      <c r="B538" s="225">
        <v>58.279998779296882</v>
      </c>
      <c r="C538" s="225">
        <v>83.910003662109375</v>
      </c>
      <c r="D538" s="225">
        <v>153.24749755859381</v>
      </c>
      <c r="E538" s="225">
        <v>133.47999572753909</v>
      </c>
    </row>
    <row r="539" spans="1:5" ht="15" x14ac:dyDescent="0.2">
      <c r="A539" s="226">
        <v>44316</v>
      </c>
      <c r="B539" s="225">
        <v>57.529998779296882</v>
      </c>
      <c r="C539" s="225">
        <v>81.620002746582031</v>
      </c>
      <c r="D539" s="225">
        <v>150.0950012207031</v>
      </c>
      <c r="E539" s="225">
        <v>131.46000671386719</v>
      </c>
    </row>
    <row r="540" spans="1:5" ht="15" x14ac:dyDescent="0.2">
      <c r="A540" s="226">
        <v>44319</v>
      </c>
      <c r="B540" s="225">
        <v>57.259998321533203</v>
      </c>
      <c r="C540" s="225">
        <v>78.550003051757813</v>
      </c>
      <c r="D540" s="225">
        <v>148.36749267578119</v>
      </c>
      <c r="E540" s="225">
        <v>132.53999328613281</v>
      </c>
    </row>
    <row r="541" spans="1:5" ht="15" x14ac:dyDescent="0.2">
      <c r="A541" s="226">
        <v>44320</v>
      </c>
      <c r="B541" s="225">
        <v>56.900001525878913</v>
      </c>
      <c r="C541" s="225">
        <v>78.610000610351563</v>
      </c>
      <c r="D541" s="225">
        <v>143.51249694824219</v>
      </c>
      <c r="E541" s="225">
        <v>127.84999847412109</v>
      </c>
    </row>
    <row r="542" spans="1:5" ht="15" x14ac:dyDescent="0.2">
      <c r="A542" s="226">
        <v>44321</v>
      </c>
      <c r="B542" s="225">
        <v>56.849998474121087</v>
      </c>
      <c r="C542" s="225">
        <v>77.830001831054688</v>
      </c>
      <c r="D542" s="225">
        <v>144.58500671386719</v>
      </c>
      <c r="E542" s="225">
        <v>128.1000061035156</v>
      </c>
    </row>
    <row r="543" spans="1:5" ht="15" x14ac:dyDescent="0.2">
      <c r="A543" s="226">
        <v>44322</v>
      </c>
      <c r="B543" s="225">
        <v>57.189998626708977</v>
      </c>
      <c r="C543" s="225">
        <v>77.889999389648438</v>
      </c>
      <c r="D543" s="225">
        <v>145.22999572753909</v>
      </c>
      <c r="E543" s="225">
        <v>129.74000549316409</v>
      </c>
    </row>
    <row r="544" spans="1:5" ht="15" x14ac:dyDescent="0.2">
      <c r="A544" s="226">
        <v>44323</v>
      </c>
      <c r="B544" s="225">
        <v>57.669998168945313</v>
      </c>
      <c r="C544" s="225">
        <v>78.80999755859375</v>
      </c>
      <c r="D544" s="225">
        <v>148.12249755859381</v>
      </c>
      <c r="E544" s="225">
        <v>130.21000671386719</v>
      </c>
    </row>
    <row r="545" spans="1:5" ht="15" x14ac:dyDescent="0.2">
      <c r="A545" s="226">
        <v>44326</v>
      </c>
      <c r="B545" s="225">
        <v>55.970001220703118</v>
      </c>
      <c r="C545" s="225">
        <v>75.989997863769531</v>
      </c>
      <c r="D545" s="225">
        <v>142.6575012207031</v>
      </c>
      <c r="E545" s="225">
        <v>126.84999847412109</v>
      </c>
    </row>
    <row r="546" spans="1:5" ht="15" x14ac:dyDescent="0.2">
      <c r="A546" s="226">
        <v>44327</v>
      </c>
      <c r="B546" s="225">
        <v>55.040000915527337</v>
      </c>
      <c r="C546" s="225">
        <v>76.830001831054688</v>
      </c>
      <c r="D546" s="225">
        <v>143.0625</v>
      </c>
      <c r="E546" s="225">
        <v>125.9100036621094</v>
      </c>
    </row>
    <row r="547" spans="1:5" ht="15" x14ac:dyDescent="0.2">
      <c r="A547" s="226">
        <v>44328</v>
      </c>
      <c r="B547" s="225">
        <v>53.619998931884773</v>
      </c>
      <c r="C547" s="225">
        <v>74.639999389648438</v>
      </c>
      <c r="D547" s="225">
        <v>137.58500671386719</v>
      </c>
      <c r="E547" s="225">
        <v>122.76999664306641</v>
      </c>
    </row>
    <row r="548" spans="1:5" ht="15" x14ac:dyDescent="0.2">
      <c r="A548" s="226">
        <v>44329</v>
      </c>
      <c r="B548" s="225">
        <v>54.009998321533203</v>
      </c>
      <c r="C548" s="225">
        <v>73.089996337890625</v>
      </c>
      <c r="D548" s="225">
        <v>136.6524963378906</v>
      </c>
      <c r="E548" s="225">
        <v>124.9700012207031</v>
      </c>
    </row>
    <row r="549" spans="1:5" ht="15" x14ac:dyDescent="0.2">
      <c r="A549" s="226">
        <v>44330</v>
      </c>
      <c r="B549" s="225">
        <v>55.349998474121087</v>
      </c>
      <c r="C549" s="225">
        <v>74.589996337890625</v>
      </c>
      <c r="D549" s="225">
        <v>142.42999267578119</v>
      </c>
      <c r="E549" s="225">
        <v>127.4499969482422</v>
      </c>
    </row>
    <row r="550" spans="1:5" ht="15" x14ac:dyDescent="0.2">
      <c r="A550" s="226">
        <v>44333</v>
      </c>
      <c r="B550" s="225">
        <v>55.330001831054688</v>
      </c>
      <c r="C550" s="225">
        <v>74.650001525878906</v>
      </c>
      <c r="D550" s="225">
        <v>141.6549987792969</v>
      </c>
      <c r="E550" s="225">
        <v>126.26999664306641</v>
      </c>
    </row>
    <row r="551" spans="1:5" ht="15" x14ac:dyDescent="0.2">
      <c r="A551" s="226">
        <v>44334</v>
      </c>
      <c r="B551" s="225">
        <v>54.840000152587891</v>
      </c>
      <c r="C551" s="225">
        <v>74.44000244140625</v>
      </c>
      <c r="D551" s="225">
        <v>140.1575012207031</v>
      </c>
      <c r="E551" s="225">
        <v>124.84999847412109</v>
      </c>
    </row>
    <row r="552" spans="1:5" ht="15" x14ac:dyDescent="0.2">
      <c r="A552" s="226">
        <v>44335</v>
      </c>
      <c r="B552" s="225">
        <v>55.360000610351563</v>
      </c>
      <c r="C552" s="225">
        <v>76.230003356933594</v>
      </c>
      <c r="D552" s="225">
        <v>140.6575012207031</v>
      </c>
      <c r="E552" s="225">
        <v>124.69000244140619</v>
      </c>
    </row>
    <row r="553" spans="1:5" ht="15" x14ac:dyDescent="0.2">
      <c r="A553" s="226">
        <v>44336</v>
      </c>
      <c r="B553" s="225">
        <v>55.950000762939453</v>
      </c>
      <c r="C553" s="225">
        <v>78.05999755859375</v>
      </c>
      <c r="D553" s="225">
        <v>146.125</v>
      </c>
      <c r="E553" s="225">
        <v>127.30999755859381</v>
      </c>
    </row>
    <row r="554" spans="1:5" ht="15" x14ac:dyDescent="0.2">
      <c r="A554" s="226">
        <v>44337</v>
      </c>
      <c r="B554" s="225">
        <v>56.080001831054688</v>
      </c>
      <c r="C554" s="225">
        <v>77.169998168945313</v>
      </c>
      <c r="D554" s="225">
        <v>149.91749572753909</v>
      </c>
      <c r="E554" s="225">
        <v>125.4300003051758</v>
      </c>
    </row>
    <row r="555" spans="1:5" ht="15" x14ac:dyDescent="0.2">
      <c r="A555" s="226">
        <v>44340</v>
      </c>
      <c r="B555" s="225">
        <v>56.959999084472663</v>
      </c>
      <c r="C555" s="225">
        <v>77.44000244140625</v>
      </c>
      <c r="D555" s="225">
        <v>156.1199951171875</v>
      </c>
      <c r="E555" s="225">
        <v>127.09999847412109</v>
      </c>
    </row>
    <row r="556" spans="1:5" ht="15" x14ac:dyDescent="0.2">
      <c r="A556" s="226">
        <v>44341</v>
      </c>
      <c r="B556" s="225">
        <v>56.869998931884773</v>
      </c>
      <c r="C556" s="225">
        <v>77.860000610351563</v>
      </c>
      <c r="D556" s="225">
        <v>156.47749328613281</v>
      </c>
      <c r="E556" s="225">
        <v>126.90000152587891</v>
      </c>
    </row>
    <row r="557" spans="1:5" ht="15" x14ac:dyDescent="0.2">
      <c r="A557" s="226">
        <v>44342</v>
      </c>
      <c r="B557" s="225">
        <v>56.919998168945313</v>
      </c>
      <c r="C557" s="225">
        <v>78.339996337890625</v>
      </c>
      <c r="D557" s="225">
        <v>157</v>
      </c>
      <c r="E557" s="225">
        <v>126.84999847412109</v>
      </c>
    </row>
    <row r="558" spans="1:5" ht="15" x14ac:dyDescent="0.2">
      <c r="A558" s="226">
        <v>44343</v>
      </c>
      <c r="B558" s="225">
        <v>57.729999542236328</v>
      </c>
      <c r="C558" s="225">
        <v>78.419998168945313</v>
      </c>
      <c r="D558" s="225">
        <v>154.8800048828125</v>
      </c>
      <c r="E558" s="225">
        <v>125.2799987792969</v>
      </c>
    </row>
    <row r="559" spans="1:5" ht="15" x14ac:dyDescent="0.2">
      <c r="A559" s="226">
        <v>44344</v>
      </c>
      <c r="B559" s="225">
        <v>57.119998931884773</v>
      </c>
      <c r="C559" s="225">
        <v>80.080001831054688</v>
      </c>
      <c r="D559" s="225">
        <v>162.44500732421881</v>
      </c>
      <c r="E559" s="225">
        <v>124.61000061035161</v>
      </c>
    </row>
    <row r="560" spans="1:5" ht="15" x14ac:dyDescent="0.2">
      <c r="A560" s="226">
        <v>44348</v>
      </c>
      <c r="B560" s="225">
        <v>56.889999389648438</v>
      </c>
      <c r="C560" s="225">
        <v>80.80999755859375</v>
      </c>
      <c r="D560" s="225">
        <v>162.64500427246091</v>
      </c>
      <c r="E560" s="225">
        <v>124.2799987792969</v>
      </c>
    </row>
    <row r="561" spans="1:5" ht="15" x14ac:dyDescent="0.2">
      <c r="A561" s="226">
        <v>44349</v>
      </c>
      <c r="B561" s="225">
        <v>57.479999542236328</v>
      </c>
      <c r="C561" s="225">
        <v>81.970001220703125</v>
      </c>
      <c r="D561" s="225">
        <v>167.7825012207031</v>
      </c>
      <c r="E561" s="225">
        <v>125.05999755859381</v>
      </c>
    </row>
    <row r="562" spans="1:5" ht="15" x14ac:dyDescent="0.2">
      <c r="A562" s="226">
        <v>44350</v>
      </c>
      <c r="B562" s="225">
        <v>56.240001678466797</v>
      </c>
      <c r="C562" s="225">
        <v>80.279998779296875</v>
      </c>
      <c r="D562" s="225">
        <v>169.69749450683591</v>
      </c>
      <c r="E562" s="225">
        <v>123.5400009155273</v>
      </c>
    </row>
    <row r="563" spans="1:5" ht="15" x14ac:dyDescent="0.2">
      <c r="A563" s="226">
        <v>44351</v>
      </c>
      <c r="B563" s="225">
        <v>57.369998931884773</v>
      </c>
      <c r="C563" s="225">
        <v>81.580001831054688</v>
      </c>
      <c r="D563" s="225">
        <v>175.7825012207031</v>
      </c>
      <c r="E563" s="225">
        <v>125.88999938964839</v>
      </c>
    </row>
    <row r="564" spans="1:5" ht="15" x14ac:dyDescent="0.2">
      <c r="A564" s="226">
        <v>44354</v>
      </c>
      <c r="B564" s="225">
        <v>57.090000152587891</v>
      </c>
      <c r="C564" s="225">
        <v>81.349998474121094</v>
      </c>
      <c r="D564" s="225">
        <v>176.19000244140619</v>
      </c>
      <c r="E564" s="225">
        <v>125.90000152587891</v>
      </c>
    </row>
    <row r="565" spans="1:5" ht="15" x14ac:dyDescent="0.2">
      <c r="A565" s="226">
        <v>44355</v>
      </c>
      <c r="B565" s="225">
        <v>57</v>
      </c>
      <c r="C565" s="225">
        <v>80.889999389648438</v>
      </c>
      <c r="D565" s="225">
        <v>174.57000732421881</v>
      </c>
      <c r="E565" s="225">
        <v>126.7399978637695</v>
      </c>
    </row>
    <row r="566" spans="1:5" ht="15" x14ac:dyDescent="0.2">
      <c r="A566" s="226">
        <v>44356</v>
      </c>
      <c r="B566" s="225">
        <v>57</v>
      </c>
      <c r="C566" s="225">
        <v>79.959999084472656</v>
      </c>
      <c r="D566" s="225">
        <v>173.58250427246091</v>
      </c>
      <c r="E566" s="225">
        <v>127.129997253418</v>
      </c>
    </row>
    <row r="567" spans="1:5" ht="15" x14ac:dyDescent="0.2">
      <c r="A567" s="226">
        <v>44357</v>
      </c>
      <c r="B567" s="225">
        <v>57.380001068115227</v>
      </c>
      <c r="C567" s="225">
        <v>81.55999755859375</v>
      </c>
      <c r="D567" s="225">
        <v>174.25</v>
      </c>
      <c r="E567" s="225">
        <v>126.11000061035161</v>
      </c>
    </row>
    <row r="568" spans="1:5" ht="15" x14ac:dyDescent="0.2">
      <c r="A568" s="226">
        <v>44358</v>
      </c>
      <c r="B568" s="225">
        <v>57.849998474121087</v>
      </c>
      <c r="C568" s="225">
        <v>81.30999755859375</v>
      </c>
      <c r="D568" s="225">
        <v>178.25250244140619</v>
      </c>
      <c r="E568" s="225">
        <v>127.34999847412109</v>
      </c>
    </row>
    <row r="569" spans="1:5" ht="15" x14ac:dyDescent="0.2">
      <c r="A569" s="226">
        <v>44361</v>
      </c>
      <c r="B569" s="225">
        <v>58.189998626708977</v>
      </c>
      <c r="C569" s="225">
        <v>81.550003051757813</v>
      </c>
      <c r="D569" s="225">
        <v>180.1875</v>
      </c>
      <c r="E569" s="225">
        <v>130.47999572753909</v>
      </c>
    </row>
    <row r="570" spans="1:5" ht="15" x14ac:dyDescent="0.2">
      <c r="A570" s="226">
        <v>44362</v>
      </c>
      <c r="B570" s="225">
        <v>57.990001678466797</v>
      </c>
      <c r="C570" s="225">
        <v>80.470001220703125</v>
      </c>
      <c r="D570" s="225">
        <v>177.88499450683591</v>
      </c>
      <c r="E570" s="225">
        <v>129.63999938964841</v>
      </c>
    </row>
    <row r="571" spans="1:5" ht="15" x14ac:dyDescent="0.2">
      <c r="A571" s="226">
        <v>44363</v>
      </c>
      <c r="B571" s="225">
        <v>57.220001220703118</v>
      </c>
      <c r="C571" s="225">
        <v>80.110000610351563</v>
      </c>
      <c r="D571" s="225">
        <v>178.10249328613281</v>
      </c>
      <c r="E571" s="225">
        <v>130.1499938964844</v>
      </c>
    </row>
    <row r="572" spans="1:5" ht="15" x14ac:dyDescent="0.2">
      <c r="A572" s="226">
        <v>44364</v>
      </c>
      <c r="B572" s="225">
        <v>57.180000305175781</v>
      </c>
      <c r="C572" s="225">
        <v>84.55999755859375</v>
      </c>
      <c r="D572" s="225">
        <v>186.57249450683591</v>
      </c>
      <c r="E572" s="225">
        <v>131.78999328613281</v>
      </c>
    </row>
    <row r="573" spans="1:5" ht="15" x14ac:dyDescent="0.2">
      <c r="A573" s="226">
        <v>44365</v>
      </c>
      <c r="B573" s="225">
        <v>55.669998168945313</v>
      </c>
      <c r="C573" s="225">
        <v>84.650001525878906</v>
      </c>
      <c r="D573" s="225">
        <v>186.38749694824219</v>
      </c>
      <c r="E573" s="225">
        <v>130.46000671386719</v>
      </c>
    </row>
    <row r="574" spans="1:5" ht="15" x14ac:dyDescent="0.2">
      <c r="A574" s="226">
        <v>44368</v>
      </c>
      <c r="B574" s="225">
        <v>55.869998931884773</v>
      </c>
      <c r="C574" s="225">
        <v>82.589996337890625</v>
      </c>
      <c r="D574" s="225">
        <v>184.27250671386719</v>
      </c>
      <c r="E574" s="225">
        <v>132.30000305175781</v>
      </c>
    </row>
    <row r="575" spans="1:5" ht="15" x14ac:dyDescent="0.2">
      <c r="A575" s="226">
        <v>44369</v>
      </c>
      <c r="B575" s="225">
        <v>55.869998931884773</v>
      </c>
      <c r="C575" s="225">
        <v>83.580001831054688</v>
      </c>
      <c r="D575" s="225">
        <v>188.86749267578119</v>
      </c>
      <c r="E575" s="225">
        <v>133.97999572753909</v>
      </c>
    </row>
    <row r="576" spans="1:5" ht="15" x14ac:dyDescent="0.2">
      <c r="A576" s="226">
        <v>44370</v>
      </c>
      <c r="B576" s="225">
        <v>55.259998321533203</v>
      </c>
      <c r="C576" s="225">
        <v>83.819999694824219</v>
      </c>
      <c r="D576" s="225">
        <v>190.57249450683591</v>
      </c>
      <c r="E576" s="225">
        <v>133.69999694824219</v>
      </c>
    </row>
    <row r="577" spans="1:5" ht="15" x14ac:dyDescent="0.2">
      <c r="A577" s="226">
        <v>44371</v>
      </c>
      <c r="B577" s="225">
        <v>56.069999694824219</v>
      </c>
      <c r="C577" s="225">
        <v>86.099998474121094</v>
      </c>
      <c r="D577" s="225">
        <v>192.05499267578119</v>
      </c>
      <c r="E577" s="225">
        <v>133.4100036621094</v>
      </c>
    </row>
    <row r="578" spans="1:5" ht="15" x14ac:dyDescent="0.2">
      <c r="A578" s="226">
        <v>44372</v>
      </c>
      <c r="B578" s="225">
        <v>55.909999847412109</v>
      </c>
      <c r="C578" s="225">
        <v>85.620002746582031</v>
      </c>
      <c r="D578" s="225">
        <v>190.30999755859381</v>
      </c>
      <c r="E578" s="225">
        <v>133.11000061035159</v>
      </c>
    </row>
    <row r="579" spans="1:5" ht="15" x14ac:dyDescent="0.2">
      <c r="A579" s="226">
        <v>44375</v>
      </c>
      <c r="B579" s="225">
        <v>57.479999542236328</v>
      </c>
      <c r="C579" s="225">
        <v>87.080001831054688</v>
      </c>
      <c r="D579" s="225">
        <v>199.8500061035156</v>
      </c>
      <c r="E579" s="225">
        <v>134.7799987792969</v>
      </c>
    </row>
    <row r="580" spans="1:5" ht="15" x14ac:dyDescent="0.2">
      <c r="A580" s="226">
        <v>44376</v>
      </c>
      <c r="B580" s="225">
        <v>56.75</v>
      </c>
      <c r="C580" s="225">
        <v>89.519996643066406</v>
      </c>
      <c r="D580" s="225">
        <v>200.26750183105469</v>
      </c>
      <c r="E580" s="225">
        <v>136.33000183105469</v>
      </c>
    </row>
    <row r="581" spans="1:5" ht="15" x14ac:dyDescent="0.2">
      <c r="A581" s="226">
        <v>44377</v>
      </c>
      <c r="B581" s="225">
        <v>56.139999389648438</v>
      </c>
      <c r="C581" s="225">
        <v>93.930000305175781</v>
      </c>
      <c r="D581" s="225">
        <v>200.0249938964844</v>
      </c>
      <c r="E581" s="225">
        <v>136.96000671386719</v>
      </c>
    </row>
    <row r="582" spans="1:5" ht="15" x14ac:dyDescent="0.2">
      <c r="A582" s="226">
        <v>44378</v>
      </c>
      <c r="B582" s="225">
        <v>56.009998321533203</v>
      </c>
      <c r="C582" s="225">
        <v>93.30999755859375</v>
      </c>
      <c r="D582" s="225">
        <v>202.1199951171875</v>
      </c>
      <c r="E582" s="225">
        <v>137.27000427246091</v>
      </c>
    </row>
    <row r="583" spans="1:5" ht="15" x14ac:dyDescent="0.2">
      <c r="A583" s="226">
        <v>44379</v>
      </c>
      <c r="B583" s="225">
        <v>56.759998321533203</v>
      </c>
      <c r="C583" s="225">
        <v>94.699996948242188</v>
      </c>
      <c r="D583" s="225">
        <v>204.8699951171875</v>
      </c>
      <c r="E583" s="225">
        <v>139.96000671386719</v>
      </c>
    </row>
    <row r="584" spans="1:5" ht="15" x14ac:dyDescent="0.2">
      <c r="A584" s="226">
        <v>44383</v>
      </c>
      <c r="B584" s="225">
        <v>56.090000152587891</v>
      </c>
      <c r="C584" s="225">
        <v>94.470001220703125</v>
      </c>
      <c r="D584" s="225">
        <v>206.98500061035159</v>
      </c>
      <c r="E584" s="225">
        <v>142.02000427246091</v>
      </c>
    </row>
    <row r="585" spans="1:5" ht="15" x14ac:dyDescent="0.2">
      <c r="A585" s="226">
        <v>44384</v>
      </c>
      <c r="B585" s="225">
        <v>55.959999084472663</v>
      </c>
      <c r="C585" s="225">
        <v>90.540000915527344</v>
      </c>
      <c r="D585" s="225">
        <v>203.7174987792969</v>
      </c>
      <c r="E585" s="225">
        <v>144.57000732421881</v>
      </c>
    </row>
    <row r="586" spans="1:5" ht="15" x14ac:dyDescent="0.2">
      <c r="A586" s="226">
        <v>44385</v>
      </c>
      <c r="B586" s="225">
        <v>55.389999389648438</v>
      </c>
      <c r="C586" s="225">
        <v>89.739997863769531</v>
      </c>
      <c r="D586" s="225">
        <v>199.0274963378906</v>
      </c>
      <c r="E586" s="225">
        <v>143.24000549316409</v>
      </c>
    </row>
    <row r="587" spans="1:5" ht="15" x14ac:dyDescent="0.2">
      <c r="A587" s="226">
        <v>44386</v>
      </c>
      <c r="B587" s="225">
        <v>55.990001678466797</v>
      </c>
      <c r="C587" s="225">
        <v>90.900001525878906</v>
      </c>
      <c r="D587" s="225">
        <v>200.50250244140619</v>
      </c>
      <c r="E587" s="225">
        <v>145.11000061035159</v>
      </c>
    </row>
    <row r="588" spans="1:5" ht="15" x14ac:dyDescent="0.2">
      <c r="A588" s="226">
        <v>44389</v>
      </c>
      <c r="B588" s="225">
        <v>56.729999542236328</v>
      </c>
      <c r="C588" s="225">
        <v>90.80999755859375</v>
      </c>
      <c r="D588" s="225">
        <v>205.125</v>
      </c>
      <c r="E588" s="225">
        <v>144.5</v>
      </c>
    </row>
    <row r="589" spans="1:5" ht="15" x14ac:dyDescent="0.2">
      <c r="A589" s="226">
        <v>44390</v>
      </c>
      <c r="B589" s="225">
        <v>56.869998931884773</v>
      </c>
      <c r="C589" s="225">
        <v>90.260002136230469</v>
      </c>
      <c r="D589" s="225">
        <v>202.5</v>
      </c>
      <c r="E589" s="225">
        <v>145.63999938964841</v>
      </c>
    </row>
    <row r="590" spans="1:5" ht="15" x14ac:dyDescent="0.2">
      <c r="A590" s="226">
        <v>44391</v>
      </c>
      <c r="B590" s="225">
        <v>56.520000457763672</v>
      </c>
      <c r="C590" s="225">
        <v>89.050003051757813</v>
      </c>
      <c r="D590" s="225">
        <v>198.41499328613281</v>
      </c>
      <c r="E590" s="225">
        <v>149.1499938964844</v>
      </c>
    </row>
    <row r="591" spans="1:5" ht="15" x14ac:dyDescent="0.2">
      <c r="A591" s="226">
        <v>44392</v>
      </c>
      <c r="B591" s="225">
        <v>55.810001373291023</v>
      </c>
      <c r="C591" s="225">
        <v>86.930000305175781</v>
      </c>
      <c r="D591" s="225">
        <v>189.6625061035156</v>
      </c>
      <c r="E591" s="225">
        <v>148.47999572753909</v>
      </c>
    </row>
    <row r="592" spans="1:5" ht="15" x14ac:dyDescent="0.2">
      <c r="A592" s="226">
        <v>44393</v>
      </c>
      <c r="B592" s="225">
        <v>54.970001220703118</v>
      </c>
      <c r="C592" s="225">
        <v>85.889999389648438</v>
      </c>
      <c r="D592" s="225">
        <v>181.61000061035159</v>
      </c>
      <c r="E592" s="225">
        <v>146.38999938964841</v>
      </c>
    </row>
    <row r="593" spans="1:5" ht="15" x14ac:dyDescent="0.2">
      <c r="A593" s="226">
        <v>44396</v>
      </c>
      <c r="B593" s="225">
        <v>54.639999389648438</v>
      </c>
      <c r="C593" s="225">
        <v>86.580001831054688</v>
      </c>
      <c r="D593" s="225">
        <v>187.79750061035159</v>
      </c>
      <c r="E593" s="225">
        <v>142.44999694824219</v>
      </c>
    </row>
    <row r="594" spans="1:5" ht="15" x14ac:dyDescent="0.2">
      <c r="A594" s="226">
        <v>44397</v>
      </c>
      <c r="B594" s="225">
        <v>55.240001678466797</v>
      </c>
      <c r="C594" s="225">
        <v>87.110000610351563</v>
      </c>
      <c r="D594" s="225">
        <v>186.1199951171875</v>
      </c>
      <c r="E594" s="225">
        <v>146.1499938964844</v>
      </c>
    </row>
    <row r="595" spans="1:5" ht="15" x14ac:dyDescent="0.2">
      <c r="A595" s="226">
        <v>44398</v>
      </c>
      <c r="B595" s="225">
        <v>56.229999542236328</v>
      </c>
      <c r="C595" s="225">
        <v>89.410003662109375</v>
      </c>
      <c r="D595" s="225">
        <v>194.1000061035156</v>
      </c>
      <c r="E595" s="225">
        <v>145.3999938964844</v>
      </c>
    </row>
    <row r="596" spans="1:5" ht="15" x14ac:dyDescent="0.2">
      <c r="A596" s="226">
        <v>44399</v>
      </c>
      <c r="B596" s="225">
        <v>55.959999084472663</v>
      </c>
      <c r="C596" s="225">
        <v>91.209999084472656</v>
      </c>
      <c r="D596" s="225">
        <v>195.94000244140619</v>
      </c>
      <c r="E596" s="225">
        <v>146.80000305175781</v>
      </c>
    </row>
    <row r="597" spans="1:5" ht="15" x14ac:dyDescent="0.2">
      <c r="A597" s="226">
        <v>44400</v>
      </c>
      <c r="B597" s="225">
        <v>53</v>
      </c>
      <c r="C597" s="225">
        <v>92.150001525878906</v>
      </c>
      <c r="D597" s="225">
        <v>195.58000183105469</v>
      </c>
      <c r="E597" s="225">
        <v>148.55999755859381</v>
      </c>
    </row>
    <row r="598" spans="1:5" ht="15" x14ac:dyDescent="0.2">
      <c r="A598" s="226">
        <v>44403</v>
      </c>
      <c r="B598" s="225">
        <v>54.310001373291023</v>
      </c>
      <c r="C598" s="225">
        <v>91.819999694824219</v>
      </c>
      <c r="D598" s="225">
        <v>192.94000244140619</v>
      </c>
      <c r="E598" s="225">
        <v>148.99000549316409</v>
      </c>
    </row>
    <row r="599" spans="1:5" ht="15" x14ac:dyDescent="0.2">
      <c r="A599" s="226">
        <v>44404</v>
      </c>
      <c r="B599" s="225">
        <v>53.180000305175781</v>
      </c>
      <c r="C599" s="225">
        <v>91.029998779296875</v>
      </c>
      <c r="D599" s="225">
        <v>192.08000183105469</v>
      </c>
      <c r="E599" s="225">
        <v>146.77000427246091</v>
      </c>
    </row>
    <row r="600" spans="1:5" ht="15" x14ac:dyDescent="0.2">
      <c r="A600" s="226">
        <v>44405</v>
      </c>
      <c r="B600" s="225">
        <v>53.069999694824219</v>
      </c>
      <c r="C600" s="225">
        <v>97.930000305175781</v>
      </c>
      <c r="D600" s="225">
        <v>195.0299987792969</v>
      </c>
      <c r="E600" s="225">
        <v>144.97999572753909</v>
      </c>
    </row>
    <row r="601" spans="1:5" ht="15" x14ac:dyDescent="0.2">
      <c r="A601" s="226">
        <v>44406</v>
      </c>
      <c r="B601" s="225">
        <v>53.700000762939453</v>
      </c>
      <c r="C601" s="225">
        <v>102.9499969482422</v>
      </c>
      <c r="D601" s="225">
        <v>196.6199951171875</v>
      </c>
      <c r="E601" s="225">
        <v>145.63999938964841</v>
      </c>
    </row>
    <row r="602" spans="1:5" ht="15" x14ac:dyDescent="0.2">
      <c r="A602" s="226">
        <v>44407</v>
      </c>
      <c r="B602" s="225">
        <v>53.720001220703118</v>
      </c>
      <c r="C602" s="225">
        <v>106.19000244140619</v>
      </c>
      <c r="D602" s="225">
        <v>194.99000549316409</v>
      </c>
      <c r="E602" s="225">
        <v>145.86000061035159</v>
      </c>
    </row>
    <row r="603" spans="1:5" ht="15" x14ac:dyDescent="0.2">
      <c r="A603" s="226">
        <v>44410</v>
      </c>
      <c r="B603" s="225">
        <v>53.680000305175781</v>
      </c>
      <c r="C603" s="225">
        <v>108.629997253418</v>
      </c>
      <c r="D603" s="225">
        <v>197.5</v>
      </c>
      <c r="E603" s="225">
        <v>145.52000427246091</v>
      </c>
    </row>
    <row r="604" spans="1:5" ht="15" x14ac:dyDescent="0.2">
      <c r="A604" s="226">
        <v>44411</v>
      </c>
      <c r="B604" s="225">
        <v>54.060001373291023</v>
      </c>
      <c r="C604" s="225">
        <v>112.55999755859381</v>
      </c>
      <c r="D604" s="225">
        <v>198.1499938964844</v>
      </c>
      <c r="E604" s="225">
        <v>147.36000061035159</v>
      </c>
    </row>
    <row r="605" spans="1:5" ht="15" x14ac:dyDescent="0.2">
      <c r="A605" s="226">
        <v>44412</v>
      </c>
      <c r="B605" s="225">
        <v>53.900001525878913</v>
      </c>
      <c r="C605" s="225">
        <v>118.76999664306641</v>
      </c>
      <c r="D605" s="225">
        <v>202.74000549316409</v>
      </c>
      <c r="E605" s="225">
        <v>146.94999694824219</v>
      </c>
    </row>
    <row r="606" spans="1:5" ht="15" x14ac:dyDescent="0.2">
      <c r="A606" s="226">
        <v>44413</v>
      </c>
      <c r="B606" s="225">
        <v>53.889999389648438</v>
      </c>
      <c r="C606" s="225">
        <v>112.34999847412109</v>
      </c>
      <c r="D606" s="225">
        <v>206.3699951171875</v>
      </c>
      <c r="E606" s="225">
        <v>147.05999755859381</v>
      </c>
    </row>
    <row r="607" spans="1:5" ht="15" x14ac:dyDescent="0.2">
      <c r="A607" s="226">
        <v>44414</v>
      </c>
      <c r="B607" s="225">
        <v>53.919998168945313</v>
      </c>
      <c r="C607" s="225">
        <v>110.11000061035161</v>
      </c>
      <c r="D607" s="225">
        <v>203.6600036621094</v>
      </c>
      <c r="E607" s="225">
        <v>146.13999938964841</v>
      </c>
    </row>
    <row r="608" spans="1:5" ht="15" x14ac:dyDescent="0.2">
      <c r="A608" s="226">
        <v>44417</v>
      </c>
      <c r="B608" s="225">
        <v>54.049999237060547</v>
      </c>
      <c r="C608" s="225">
        <v>107.5800018310547</v>
      </c>
      <c r="D608" s="225">
        <v>202.94999694824219</v>
      </c>
      <c r="E608" s="225">
        <v>146.0899963378906</v>
      </c>
    </row>
    <row r="609" spans="1:5" ht="15" x14ac:dyDescent="0.2">
      <c r="A609" s="226">
        <v>44418</v>
      </c>
      <c r="B609" s="225">
        <v>53.939998626708977</v>
      </c>
      <c r="C609" s="225">
        <v>106.48000335693359</v>
      </c>
      <c r="D609" s="225">
        <v>199.36000061035159</v>
      </c>
      <c r="E609" s="225">
        <v>145.6000061035156</v>
      </c>
    </row>
    <row r="610" spans="1:5" ht="15" x14ac:dyDescent="0.2">
      <c r="A610" s="226">
        <v>44419</v>
      </c>
      <c r="B610" s="225">
        <v>54.139999389648438</v>
      </c>
      <c r="C610" s="225">
        <v>107.6800003051758</v>
      </c>
      <c r="D610" s="225">
        <v>196.99000549316409</v>
      </c>
      <c r="E610" s="225">
        <v>145.86000061035159</v>
      </c>
    </row>
    <row r="611" spans="1:5" ht="15" x14ac:dyDescent="0.2">
      <c r="A611" s="226">
        <v>44420</v>
      </c>
      <c r="B611" s="225">
        <v>53.540000915527337</v>
      </c>
      <c r="C611" s="225">
        <v>106.5</v>
      </c>
      <c r="D611" s="225">
        <v>199.05000305175781</v>
      </c>
      <c r="E611" s="225">
        <v>148.88999938964841</v>
      </c>
    </row>
    <row r="612" spans="1:5" ht="15" x14ac:dyDescent="0.2">
      <c r="A612" s="226">
        <v>44421</v>
      </c>
      <c r="B612" s="225">
        <v>53.490001678466797</v>
      </c>
      <c r="C612" s="225">
        <v>110.5500030517578</v>
      </c>
      <c r="D612" s="225">
        <v>201.8800048828125</v>
      </c>
      <c r="E612" s="225">
        <v>149.1000061035156</v>
      </c>
    </row>
    <row r="613" spans="1:5" ht="15" x14ac:dyDescent="0.2">
      <c r="A613" s="226">
        <v>44424</v>
      </c>
      <c r="B613" s="225">
        <v>53.470001220703118</v>
      </c>
      <c r="C613" s="225">
        <v>107.48000335693359</v>
      </c>
      <c r="D613" s="225">
        <v>199.5</v>
      </c>
      <c r="E613" s="225">
        <v>151.1199951171875</v>
      </c>
    </row>
    <row r="614" spans="1:5" ht="15" x14ac:dyDescent="0.2">
      <c r="A614" s="226">
        <v>44425</v>
      </c>
      <c r="B614" s="225">
        <v>52.689998626708977</v>
      </c>
      <c r="C614" s="225">
        <v>107.55999755859381</v>
      </c>
      <c r="D614" s="225">
        <v>194.58000183105469</v>
      </c>
      <c r="E614" s="225">
        <v>150.19000244140619</v>
      </c>
    </row>
    <row r="615" spans="1:5" ht="15" x14ac:dyDescent="0.2">
      <c r="A615" s="226">
        <v>44426</v>
      </c>
      <c r="B615" s="225">
        <v>52.189998626708977</v>
      </c>
      <c r="C615" s="225">
        <v>103.44000244140619</v>
      </c>
      <c r="D615" s="225">
        <v>190.3999938964844</v>
      </c>
      <c r="E615" s="225">
        <v>146.36000061035159</v>
      </c>
    </row>
    <row r="616" spans="1:5" ht="15" x14ac:dyDescent="0.2">
      <c r="A616" s="226">
        <v>44427</v>
      </c>
      <c r="B616" s="225">
        <v>52.439998626708977</v>
      </c>
      <c r="C616" s="225">
        <v>103.6999969482422</v>
      </c>
      <c r="D616" s="225">
        <v>197.97999572753909</v>
      </c>
      <c r="E616" s="225">
        <v>146.69999694824219</v>
      </c>
    </row>
    <row r="617" spans="1:5" ht="15" x14ac:dyDescent="0.2">
      <c r="A617" s="226">
        <v>44428</v>
      </c>
      <c r="B617" s="225">
        <v>52.009998321533203</v>
      </c>
      <c r="C617" s="225">
        <v>104.65000152587891</v>
      </c>
      <c r="D617" s="225">
        <v>208.1600036621094</v>
      </c>
      <c r="E617" s="225">
        <v>148.19000244140619</v>
      </c>
    </row>
    <row r="618" spans="1:5" ht="15" x14ac:dyDescent="0.2">
      <c r="A618" s="226">
        <v>44431</v>
      </c>
      <c r="B618" s="225">
        <v>53.229999542236328</v>
      </c>
      <c r="C618" s="225">
        <v>108.76999664306641</v>
      </c>
      <c r="D618" s="225">
        <v>219.58000183105469</v>
      </c>
      <c r="E618" s="225">
        <v>149.71000671386719</v>
      </c>
    </row>
    <row r="619" spans="1:5" ht="15" x14ac:dyDescent="0.2">
      <c r="A619" s="226">
        <v>44432</v>
      </c>
      <c r="B619" s="225">
        <v>53.810001373291023</v>
      </c>
      <c r="C619" s="225">
        <v>107.65000152587891</v>
      </c>
      <c r="D619" s="225">
        <v>217.92999267578119</v>
      </c>
      <c r="E619" s="225">
        <v>149.6199951171875</v>
      </c>
    </row>
    <row r="620" spans="1:5" ht="15" x14ac:dyDescent="0.2">
      <c r="A620" s="226">
        <v>44433</v>
      </c>
      <c r="B620" s="225">
        <v>53.810001373291023</v>
      </c>
      <c r="C620" s="225">
        <v>108.3000030517578</v>
      </c>
      <c r="D620" s="225">
        <v>222.1300048828125</v>
      </c>
      <c r="E620" s="225">
        <v>148.36000061035159</v>
      </c>
    </row>
    <row r="621" spans="1:5" ht="15" x14ac:dyDescent="0.2">
      <c r="A621" s="226">
        <v>44434</v>
      </c>
      <c r="B621" s="225">
        <v>53.130001068115227</v>
      </c>
      <c r="C621" s="225">
        <v>107.26999664306641</v>
      </c>
      <c r="D621" s="225">
        <v>220.67999267578119</v>
      </c>
      <c r="E621" s="225">
        <v>147.53999328613281</v>
      </c>
    </row>
    <row r="622" spans="1:5" ht="15" x14ac:dyDescent="0.2">
      <c r="A622" s="226">
        <v>44435</v>
      </c>
      <c r="B622" s="225">
        <v>53.889999389648438</v>
      </c>
      <c r="C622" s="225">
        <v>111.40000152587891</v>
      </c>
      <c r="D622" s="225">
        <v>226.36000061035159</v>
      </c>
      <c r="E622" s="225">
        <v>148.6000061035156</v>
      </c>
    </row>
    <row r="623" spans="1:5" ht="15" x14ac:dyDescent="0.2">
      <c r="A623" s="226">
        <v>44438</v>
      </c>
      <c r="B623" s="225">
        <v>53.939998626708977</v>
      </c>
      <c r="C623" s="225">
        <v>111.3199996948242</v>
      </c>
      <c r="D623" s="225">
        <v>226.8800048828125</v>
      </c>
      <c r="E623" s="225">
        <v>153.1199951171875</v>
      </c>
    </row>
    <row r="624" spans="1:5" ht="15" x14ac:dyDescent="0.2">
      <c r="A624" s="226">
        <v>44439</v>
      </c>
      <c r="B624" s="225">
        <v>54.060001373291023</v>
      </c>
      <c r="C624" s="225">
        <v>110.7200012207031</v>
      </c>
      <c r="D624" s="225">
        <v>223.8500061035156</v>
      </c>
      <c r="E624" s="225">
        <v>151.83000183105469</v>
      </c>
    </row>
    <row r="625" spans="1:5" ht="15" x14ac:dyDescent="0.2">
      <c r="A625" s="226">
        <v>44440</v>
      </c>
      <c r="B625" s="225">
        <v>53.669998168945313</v>
      </c>
      <c r="C625" s="225">
        <v>109.9899978637695</v>
      </c>
      <c r="D625" s="225">
        <v>224.4100036621094</v>
      </c>
      <c r="E625" s="225">
        <v>152.50999450683591</v>
      </c>
    </row>
    <row r="626" spans="1:5" ht="15" x14ac:dyDescent="0.2">
      <c r="A626" s="226">
        <v>44441</v>
      </c>
      <c r="B626" s="225">
        <v>53.729999542236328</v>
      </c>
      <c r="C626" s="225">
        <v>109.1999969482422</v>
      </c>
      <c r="D626" s="225">
        <v>223.96000671386719</v>
      </c>
      <c r="E626" s="225">
        <v>153.6499938964844</v>
      </c>
    </row>
    <row r="627" spans="1:5" ht="15" x14ac:dyDescent="0.2">
      <c r="A627" s="226">
        <v>44442</v>
      </c>
      <c r="B627" s="225">
        <v>53.509998321533203</v>
      </c>
      <c r="C627" s="225">
        <v>109.9199981689453</v>
      </c>
      <c r="D627" s="225">
        <v>228.42999267578119</v>
      </c>
      <c r="E627" s="225">
        <v>154.30000305175781</v>
      </c>
    </row>
    <row r="628" spans="1:5" ht="15" x14ac:dyDescent="0.2">
      <c r="A628" s="226">
        <v>44446</v>
      </c>
      <c r="B628" s="225">
        <v>53.650001525878913</v>
      </c>
      <c r="C628" s="225">
        <v>109.15000152587891</v>
      </c>
      <c r="D628" s="225">
        <v>226.6199951171875</v>
      </c>
      <c r="E628" s="225">
        <v>156.69000244140619</v>
      </c>
    </row>
    <row r="629" spans="1:5" ht="15" x14ac:dyDescent="0.2">
      <c r="A629" s="226">
        <v>44447</v>
      </c>
      <c r="B629" s="225">
        <v>53.569999694824219</v>
      </c>
      <c r="C629" s="225">
        <v>106.1699981689453</v>
      </c>
      <c r="D629" s="225">
        <v>223.38999938964841</v>
      </c>
      <c r="E629" s="225">
        <v>155.11000061035159</v>
      </c>
    </row>
    <row r="630" spans="1:5" ht="15" x14ac:dyDescent="0.2">
      <c r="A630" s="226">
        <v>44448</v>
      </c>
      <c r="B630" s="225">
        <v>53.400001525878913</v>
      </c>
      <c r="C630" s="225">
        <v>106.15000152587891</v>
      </c>
      <c r="D630" s="225">
        <v>221.77000427246091</v>
      </c>
      <c r="E630" s="225">
        <v>154.07000732421881</v>
      </c>
    </row>
    <row r="631" spans="1:5" ht="15" x14ac:dyDescent="0.2">
      <c r="A631" s="226">
        <v>44449</v>
      </c>
      <c r="B631" s="225">
        <v>53.840000152587891</v>
      </c>
      <c r="C631" s="225">
        <v>105.1999969482422</v>
      </c>
      <c r="D631" s="225">
        <v>224.7799987792969</v>
      </c>
      <c r="E631" s="225">
        <v>148.9700012207031</v>
      </c>
    </row>
    <row r="632" spans="1:5" ht="15" x14ac:dyDescent="0.2">
      <c r="A632" s="226">
        <v>44452</v>
      </c>
      <c r="B632" s="225">
        <v>54.990001678466797</v>
      </c>
      <c r="C632" s="225">
        <v>104.8000030517578</v>
      </c>
      <c r="D632" s="225">
        <v>221.52000427246091</v>
      </c>
      <c r="E632" s="225">
        <v>149.55000305175781</v>
      </c>
    </row>
    <row r="633" spans="1:5" ht="15" x14ac:dyDescent="0.2">
      <c r="A633" s="226">
        <v>44453</v>
      </c>
      <c r="B633" s="225">
        <v>54.520000457763672</v>
      </c>
      <c r="C633" s="225">
        <v>105.73000335693359</v>
      </c>
      <c r="D633" s="225">
        <v>222.41999816894531</v>
      </c>
      <c r="E633" s="225">
        <v>148.1199951171875</v>
      </c>
    </row>
    <row r="634" spans="1:5" ht="15" x14ac:dyDescent="0.2">
      <c r="A634" s="226">
        <v>44454</v>
      </c>
      <c r="B634" s="225">
        <v>55.119998931884773</v>
      </c>
      <c r="C634" s="225">
        <v>105.59999847412109</v>
      </c>
      <c r="D634" s="225">
        <v>223.4100036621094</v>
      </c>
      <c r="E634" s="225">
        <v>149.0299987792969</v>
      </c>
    </row>
    <row r="635" spans="1:5" ht="15" x14ac:dyDescent="0.2">
      <c r="A635" s="226">
        <v>44455</v>
      </c>
      <c r="B635" s="225">
        <v>54.830001831054688</v>
      </c>
      <c r="C635" s="225">
        <v>106.2200012207031</v>
      </c>
      <c r="D635" s="225">
        <v>222.41999816894531</v>
      </c>
      <c r="E635" s="225">
        <v>148.78999328613281</v>
      </c>
    </row>
    <row r="636" spans="1:5" ht="15" x14ac:dyDescent="0.2">
      <c r="A636" s="226">
        <v>44456</v>
      </c>
      <c r="B636" s="225">
        <v>54.259998321533203</v>
      </c>
      <c r="C636" s="225">
        <v>103.879997253418</v>
      </c>
      <c r="D636" s="225">
        <v>219</v>
      </c>
      <c r="E636" s="225">
        <v>146.05999755859381</v>
      </c>
    </row>
    <row r="637" spans="1:5" ht="15" x14ac:dyDescent="0.2">
      <c r="A637" s="226">
        <v>44459</v>
      </c>
      <c r="B637" s="225">
        <v>52.979999542236328</v>
      </c>
      <c r="C637" s="225">
        <v>101.5500030517578</v>
      </c>
      <c r="D637" s="225">
        <v>211.1300048828125</v>
      </c>
      <c r="E637" s="225">
        <v>142.94000244140619</v>
      </c>
    </row>
    <row r="638" spans="1:5" ht="15" x14ac:dyDescent="0.2">
      <c r="A638" s="226">
        <v>44460</v>
      </c>
      <c r="B638" s="225">
        <v>52.869998931884773</v>
      </c>
      <c r="C638" s="225">
        <v>102.8199996948242</v>
      </c>
      <c r="D638" s="225">
        <v>212.46000671386719</v>
      </c>
      <c r="E638" s="225">
        <v>143.42999267578119</v>
      </c>
    </row>
    <row r="639" spans="1:5" ht="15" x14ac:dyDescent="0.2">
      <c r="A639" s="226">
        <v>44461</v>
      </c>
      <c r="B639" s="225">
        <v>53.5</v>
      </c>
      <c r="C639" s="225">
        <v>104.379997253418</v>
      </c>
      <c r="D639" s="225">
        <v>219.4100036621094</v>
      </c>
      <c r="E639" s="225">
        <v>145.8500061035156</v>
      </c>
    </row>
    <row r="640" spans="1:5" ht="15" x14ac:dyDescent="0.2">
      <c r="A640" s="226">
        <v>44462</v>
      </c>
      <c r="B640" s="225">
        <v>54.029998779296882</v>
      </c>
      <c r="C640" s="225">
        <v>106.15000152587891</v>
      </c>
      <c r="D640" s="225">
        <v>224.82000732421881</v>
      </c>
      <c r="E640" s="225">
        <v>146.83000183105469</v>
      </c>
    </row>
    <row r="641" spans="1:5" ht="15" x14ac:dyDescent="0.2">
      <c r="A641" s="226">
        <v>44463</v>
      </c>
      <c r="B641" s="225">
        <v>54.220001220703118</v>
      </c>
      <c r="C641" s="225">
        <v>105.8000030517578</v>
      </c>
      <c r="D641" s="225">
        <v>220.80999755859381</v>
      </c>
      <c r="E641" s="225">
        <v>146.91999816894531</v>
      </c>
    </row>
    <row r="642" spans="1:5" ht="15" x14ac:dyDescent="0.2">
      <c r="A642" s="226">
        <v>44466</v>
      </c>
      <c r="B642" s="225">
        <v>54.659999847412109</v>
      </c>
      <c r="C642" s="225">
        <v>108.1600036621094</v>
      </c>
      <c r="D642" s="225">
        <v>216.6000061035156</v>
      </c>
      <c r="E642" s="225">
        <v>145.3699951171875</v>
      </c>
    </row>
    <row r="643" spans="1:5" ht="15" x14ac:dyDescent="0.2">
      <c r="A643" s="226">
        <v>44467</v>
      </c>
      <c r="B643" s="225">
        <v>54</v>
      </c>
      <c r="C643" s="225">
        <v>101.51999664306641</v>
      </c>
      <c r="D643" s="225">
        <v>206.99000549316409</v>
      </c>
      <c r="E643" s="225">
        <v>141.9100036621094</v>
      </c>
    </row>
    <row r="644" spans="1:5" ht="15" x14ac:dyDescent="0.2">
      <c r="A644" s="226">
        <v>44468</v>
      </c>
      <c r="B644" s="225">
        <v>53.490001678466797</v>
      </c>
      <c r="C644" s="225">
        <v>100.34999847412109</v>
      </c>
      <c r="D644" s="225">
        <v>205.16999816894531</v>
      </c>
      <c r="E644" s="225">
        <v>142.83000183105469</v>
      </c>
    </row>
    <row r="645" spans="1:5" ht="15" x14ac:dyDescent="0.2">
      <c r="A645" s="226">
        <v>44469</v>
      </c>
      <c r="B645" s="225">
        <v>53.279998779296882</v>
      </c>
      <c r="C645" s="225">
        <v>102.90000152587891</v>
      </c>
      <c r="D645" s="225">
        <v>207.1600036621094</v>
      </c>
      <c r="E645" s="225">
        <v>141.5</v>
      </c>
    </row>
    <row r="646" spans="1:5" ht="15" x14ac:dyDescent="0.2">
      <c r="A646" s="226">
        <v>44470</v>
      </c>
      <c r="B646" s="225">
        <v>53.860000610351563</v>
      </c>
      <c r="C646" s="225">
        <v>102.4499969482422</v>
      </c>
      <c r="D646" s="225">
        <v>207.41999816894531</v>
      </c>
      <c r="E646" s="225">
        <v>142.6499938964844</v>
      </c>
    </row>
    <row r="647" spans="1:5" ht="15" x14ac:dyDescent="0.2">
      <c r="A647" s="226">
        <v>44473</v>
      </c>
      <c r="B647" s="225">
        <v>53.470001220703118</v>
      </c>
      <c r="C647" s="225">
        <v>100.3399963378906</v>
      </c>
      <c r="D647" s="225">
        <v>197.32000732421881</v>
      </c>
      <c r="E647" s="225">
        <v>139.13999938964841</v>
      </c>
    </row>
    <row r="648" spans="1:5" ht="15" x14ac:dyDescent="0.2">
      <c r="A648" s="226">
        <v>44474</v>
      </c>
      <c r="B648" s="225">
        <v>53.950000762939453</v>
      </c>
      <c r="C648" s="225">
        <v>101.80999755859381</v>
      </c>
      <c r="D648" s="225">
        <v>204.50999450683591</v>
      </c>
      <c r="E648" s="225">
        <v>141.11000061035159</v>
      </c>
    </row>
    <row r="649" spans="1:5" ht="15" x14ac:dyDescent="0.2">
      <c r="A649" s="226">
        <v>44475</v>
      </c>
      <c r="B649" s="225">
        <v>53.979999542236328</v>
      </c>
      <c r="C649" s="225">
        <v>103.63999938964839</v>
      </c>
      <c r="D649" s="225">
        <v>207</v>
      </c>
      <c r="E649" s="225">
        <v>142</v>
      </c>
    </row>
    <row r="650" spans="1:5" ht="15" x14ac:dyDescent="0.2">
      <c r="A650" s="226">
        <v>44476</v>
      </c>
      <c r="B650" s="225">
        <v>54.180000305175781</v>
      </c>
      <c r="C650" s="225">
        <v>106.4499969482422</v>
      </c>
      <c r="D650" s="225">
        <v>210.75</v>
      </c>
      <c r="E650" s="225">
        <v>143.28999328613281</v>
      </c>
    </row>
    <row r="651" spans="1:5" ht="15" x14ac:dyDescent="0.2">
      <c r="A651" s="226">
        <v>44477</v>
      </c>
      <c r="B651" s="225">
        <v>53.810001373291023</v>
      </c>
      <c r="C651" s="225">
        <v>105.05999755859381</v>
      </c>
      <c r="D651" s="225">
        <v>208.30999755859381</v>
      </c>
      <c r="E651" s="225">
        <v>142.8999938964844</v>
      </c>
    </row>
    <row r="652" spans="1:5" ht="15" x14ac:dyDescent="0.2">
      <c r="A652" s="226">
        <v>44480</v>
      </c>
      <c r="B652" s="225">
        <v>53.439998626708977</v>
      </c>
      <c r="C652" s="225">
        <v>104.6800003051758</v>
      </c>
      <c r="D652" s="225">
        <v>206.94999694824219</v>
      </c>
      <c r="E652" s="225">
        <v>142.80999755859381</v>
      </c>
    </row>
    <row r="653" spans="1:5" ht="15" x14ac:dyDescent="0.2">
      <c r="A653" s="226">
        <v>44481</v>
      </c>
      <c r="B653" s="225">
        <v>52.169998168945313</v>
      </c>
      <c r="C653" s="225">
        <v>105.0400009155273</v>
      </c>
      <c r="D653" s="225">
        <v>206.71000671386719</v>
      </c>
      <c r="E653" s="225">
        <v>141.50999450683591</v>
      </c>
    </row>
    <row r="654" spans="1:5" ht="15" x14ac:dyDescent="0.2">
      <c r="A654" s="226">
        <v>44482</v>
      </c>
      <c r="B654" s="225">
        <v>52.259998321533203</v>
      </c>
      <c r="C654" s="225">
        <v>109.1600036621094</v>
      </c>
      <c r="D654" s="225">
        <v>209.38999938964841</v>
      </c>
      <c r="E654" s="225">
        <v>140.9100036621094</v>
      </c>
    </row>
    <row r="655" spans="1:5" ht="15" x14ac:dyDescent="0.2">
      <c r="A655" s="226">
        <v>44483</v>
      </c>
      <c r="B655" s="225">
        <v>53.900001525878913</v>
      </c>
      <c r="C655" s="225">
        <v>111.9899978637695</v>
      </c>
      <c r="D655" s="225">
        <v>217.46000671386719</v>
      </c>
      <c r="E655" s="225">
        <v>143.75999450683591</v>
      </c>
    </row>
    <row r="656" spans="1:5" ht="15" x14ac:dyDescent="0.2">
      <c r="A656" s="226">
        <v>44484</v>
      </c>
      <c r="B656" s="225">
        <v>54.459999084472663</v>
      </c>
      <c r="C656" s="225">
        <v>112.120002746582</v>
      </c>
      <c r="D656" s="225">
        <v>218.6199951171875</v>
      </c>
      <c r="E656" s="225">
        <v>144.8399963378906</v>
      </c>
    </row>
    <row r="657" spans="1:5" ht="15" x14ac:dyDescent="0.2">
      <c r="A657" s="226">
        <v>44487</v>
      </c>
      <c r="B657" s="225">
        <v>54.470001220703118</v>
      </c>
      <c r="C657" s="225">
        <v>116.4300003051758</v>
      </c>
      <c r="D657" s="225">
        <v>222.2200012207031</v>
      </c>
      <c r="E657" s="225">
        <v>146.55000305175781</v>
      </c>
    </row>
    <row r="658" spans="1:5" ht="15" x14ac:dyDescent="0.2">
      <c r="A658" s="226">
        <v>44488</v>
      </c>
      <c r="B658" s="225">
        <v>55.209999084472663</v>
      </c>
      <c r="C658" s="225">
        <v>116.3300018310547</v>
      </c>
      <c r="D658" s="225">
        <v>222.8999938964844</v>
      </c>
      <c r="E658" s="225">
        <v>148.75999450683591</v>
      </c>
    </row>
    <row r="659" spans="1:5" ht="15" x14ac:dyDescent="0.2">
      <c r="A659" s="226">
        <v>44489</v>
      </c>
      <c r="B659" s="225">
        <v>55.369998931884773</v>
      </c>
      <c r="C659" s="225">
        <v>116.38999938964839</v>
      </c>
      <c r="D659" s="225">
        <v>221.0299987792969</v>
      </c>
      <c r="E659" s="225">
        <v>149.25999450683591</v>
      </c>
    </row>
    <row r="660" spans="1:5" ht="15" x14ac:dyDescent="0.2">
      <c r="A660" s="226">
        <v>44490</v>
      </c>
      <c r="B660" s="225">
        <v>56</v>
      </c>
      <c r="C660" s="225">
        <v>119.3300018310547</v>
      </c>
      <c r="D660" s="225">
        <v>226.91999816894531</v>
      </c>
      <c r="E660" s="225">
        <v>149.47999572753909</v>
      </c>
    </row>
    <row r="661" spans="1:5" ht="15" x14ac:dyDescent="0.2">
      <c r="A661" s="226">
        <v>44491</v>
      </c>
      <c r="B661" s="225">
        <v>49.459999084472663</v>
      </c>
      <c r="C661" s="225">
        <v>119.8199996948242</v>
      </c>
      <c r="D661" s="225">
        <v>227.25999450683591</v>
      </c>
      <c r="E661" s="225">
        <v>148.69000244140619</v>
      </c>
    </row>
    <row r="662" spans="1:5" ht="15" x14ac:dyDescent="0.2">
      <c r="A662" s="226">
        <v>44494</v>
      </c>
      <c r="B662" s="225">
        <v>49.409999847412109</v>
      </c>
      <c r="C662" s="225">
        <v>122.36000061035161</v>
      </c>
      <c r="D662" s="225">
        <v>231.6600036621094</v>
      </c>
      <c r="E662" s="225">
        <v>148.63999938964841</v>
      </c>
    </row>
    <row r="663" spans="1:5" ht="15" x14ac:dyDescent="0.2">
      <c r="A663" s="226">
        <v>44495</v>
      </c>
      <c r="B663" s="225">
        <v>48.279998779296882</v>
      </c>
      <c r="C663" s="225">
        <v>122.9300003051758</v>
      </c>
      <c r="D663" s="225">
        <v>247.16999816894531</v>
      </c>
      <c r="E663" s="225">
        <v>149.32000732421881</v>
      </c>
    </row>
    <row r="664" spans="1:5" ht="15" x14ac:dyDescent="0.2">
      <c r="A664" s="226">
        <v>44496</v>
      </c>
      <c r="B664" s="225">
        <v>47.889999389648438</v>
      </c>
      <c r="C664" s="225">
        <v>122.2799987792969</v>
      </c>
      <c r="D664" s="225">
        <v>244.50999450683591</v>
      </c>
      <c r="E664" s="225">
        <v>148.8500061035156</v>
      </c>
    </row>
    <row r="665" spans="1:5" ht="15" x14ac:dyDescent="0.2">
      <c r="A665" s="226">
        <v>44497</v>
      </c>
      <c r="B665" s="225">
        <v>48.080001831054688</v>
      </c>
      <c r="C665" s="225">
        <v>121.1600036621094</v>
      </c>
      <c r="D665" s="225">
        <v>249.4100036621094</v>
      </c>
      <c r="E665" s="225">
        <v>152.57000732421881</v>
      </c>
    </row>
    <row r="666" spans="1:5" ht="15" x14ac:dyDescent="0.2">
      <c r="A666" s="226">
        <v>44498</v>
      </c>
      <c r="B666" s="225">
        <v>49</v>
      </c>
      <c r="C666" s="225">
        <v>120.23000335693359</v>
      </c>
      <c r="D666" s="225">
        <v>255.66999816894531</v>
      </c>
      <c r="E666" s="225">
        <v>149.80000305175781</v>
      </c>
    </row>
    <row r="667" spans="1:5" ht="15" x14ac:dyDescent="0.2">
      <c r="A667" s="226">
        <v>44501</v>
      </c>
      <c r="B667" s="225">
        <v>49.549999237060547</v>
      </c>
      <c r="C667" s="225">
        <v>125.23000335693359</v>
      </c>
      <c r="D667" s="225">
        <v>258.26998901367188</v>
      </c>
      <c r="E667" s="225">
        <v>148.96000671386719</v>
      </c>
    </row>
    <row r="668" spans="1:5" ht="15" x14ac:dyDescent="0.2">
      <c r="A668" s="226">
        <v>44502</v>
      </c>
      <c r="B668" s="225">
        <v>49.860000610351563</v>
      </c>
      <c r="C668" s="225">
        <v>127.629997253418</v>
      </c>
      <c r="D668" s="225">
        <v>264.010009765625</v>
      </c>
      <c r="E668" s="225">
        <v>150.02000427246091</v>
      </c>
    </row>
    <row r="669" spans="1:5" ht="15" x14ac:dyDescent="0.2">
      <c r="A669" s="226">
        <v>44503</v>
      </c>
      <c r="B669" s="225">
        <v>50.389999389648438</v>
      </c>
      <c r="C669" s="225">
        <v>130.5299987792969</v>
      </c>
      <c r="D669" s="225">
        <v>265.98001098632813</v>
      </c>
      <c r="E669" s="225">
        <v>151.49000549316409</v>
      </c>
    </row>
    <row r="670" spans="1:5" ht="15" x14ac:dyDescent="0.2">
      <c r="A670" s="226">
        <v>44504</v>
      </c>
      <c r="B670" s="225">
        <v>50.310001373291023</v>
      </c>
      <c r="C670" s="225">
        <v>137.5</v>
      </c>
      <c r="D670" s="225">
        <v>298.010009765625</v>
      </c>
      <c r="E670" s="225">
        <v>150.96000671386719</v>
      </c>
    </row>
    <row r="671" spans="1:5" ht="15" x14ac:dyDescent="0.2">
      <c r="A671" s="226">
        <v>44505</v>
      </c>
      <c r="B671" s="225">
        <v>50.919998168945313</v>
      </c>
      <c r="C671" s="225">
        <v>136.3399963378906</v>
      </c>
      <c r="D671" s="225">
        <v>297.51998901367188</v>
      </c>
      <c r="E671" s="225">
        <v>151.2799987792969</v>
      </c>
    </row>
    <row r="672" spans="1:5" ht="15" x14ac:dyDescent="0.2">
      <c r="A672" s="226">
        <v>44508</v>
      </c>
      <c r="B672" s="225">
        <v>51.549999237060547</v>
      </c>
      <c r="C672" s="225">
        <v>150.1600036621094</v>
      </c>
      <c r="D672" s="225">
        <v>308.04000854492188</v>
      </c>
      <c r="E672" s="225">
        <v>150.44000244140619</v>
      </c>
    </row>
    <row r="673" spans="1:5" ht="15" x14ac:dyDescent="0.2">
      <c r="A673" s="226">
        <v>44509</v>
      </c>
      <c r="B673" s="225">
        <v>51.200000762939453</v>
      </c>
      <c r="C673" s="225">
        <v>148.91999816894531</v>
      </c>
      <c r="D673" s="225">
        <v>306.57000732421881</v>
      </c>
      <c r="E673" s="225">
        <v>150.80999755859381</v>
      </c>
    </row>
    <row r="674" spans="1:5" ht="15" x14ac:dyDescent="0.2">
      <c r="A674" s="226">
        <v>44510</v>
      </c>
      <c r="B674" s="225">
        <v>50.759998321533203</v>
      </c>
      <c r="C674" s="225">
        <v>139.8699951171875</v>
      </c>
      <c r="D674" s="225">
        <v>294.58999633789063</v>
      </c>
      <c r="E674" s="225">
        <v>147.91999816894531</v>
      </c>
    </row>
    <row r="675" spans="1:5" ht="15" x14ac:dyDescent="0.2">
      <c r="A675" s="226">
        <v>44511</v>
      </c>
      <c r="B675" s="225">
        <v>50.529998779296882</v>
      </c>
      <c r="C675" s="225">
        <v>146.00999450683591</v>
      </c>
      <c r="D675" s="225">
        <v>303.89999389648438</v>
      </c>
      <c r="E675" s="225">
        <v>147.8699951171875</v>
      </c>
    </row>
    <row r="676" spans="1:5" ht="15" x14ac:dyDescent="0.2">
      <c r="A676" s="226">
        <v>44512</v>
      </c>
      <c r="B676" s="225">
        <v>50.310001373291023</v>
      </c>
      <c r="C676" s="225">
        <v>147.88999938964841</v>
      </c>
      <c r="D676" s="225">
        <v>303.89999389648438</v>
      </c>
      <c r="E676" s="225">
        <v>149.99000549316409</v>
      </c>
    </row>
    <row r="677" spans="1:5" ht="15" x14ac:dyDescent="0.2">
      <c r="A677" s="226">
        <v>44515</v>
      </c>
      <c r="B677" s="225">
        <v>50.319999694824219</v>
      </c>
      <c r="C677" s="225">
        <v>146.49000549316409</v>
      </c>
      <c r="D677" s="225">
        <v>300.25</v>
      </c>
      <c r="E677" s="225">
        <v>150</v>
      </c>
    </row>
    <row r="678" spans="1:5" ht="15" x14ac:dyDescent="0.2">
      <c r="A678" s="226">
        <v>44516</v>
      </c>
      <c r="B678" s="225">
        <v>50.610000610351563</v>
      </c>
      <c r="C678" s="225">
        <v>152.44999694824219</v>
      </c>
      <c r="D678" s="225">
        <v>302.02999877929688</v>
      </c>
      <c r="E678" s="225">
        <v>151</v>
      </c>
    </row>
    <row r="679" spans="1:5" ht="15" x14ac:dyDescent="0.2">
      <c r="A679" s="226">
        <v>44517</v>
      </c>
      <c r="B679" s="225">
        <v>50.229999542236328</v>
      </c>
      <c r="C679" s="225">
        <v>151.3399963378906</v>
      </c>
      <c r="D679" s="225">
        <v>292.6099853515625</v>
      </c>
      <c r="E679" s="225">
        <v>153.49000549316409</v>
      </c>
    </row>
    <row r="680" spans="1:5" ht="15" x14ac:dyDescent="0.2">
      <c r="A680" s="226">
        <v>44518</v>
      </c>
      <c r="B680" s="225">
        <v>49.680000305175781</v>
      </c>
      <c r="C680" s="225">
        <v>155.02000427246091</v>
      </c>
      <c r="D680" s="225">
        <v>316.75</v>
      </c>
      <c r="E680" s="225">
        <v>157.8699951171875</v>
      </c>
    </row>
    <row r="681" spans="1:5" ht="15" x14ac:dyDescent="0.2">
      <c r="A681" s="226">
        <v>44519</v>
      </c>
      <c r="B681" s="225">
        <v>49.520000457763672</v>
      </c>
      <c r="C681" s="225">
        <v>155.4100036621094</v>
      </c>
      <c r="D681" s="225">
        <v>329.85000610351563</v>
      </c>
      <c r="E681" s="225">
        <v>160.55000305175781</v>
      </c>
    </row>
    <row r="682" spans="1:5" ht="15" x14ac:dyDescent="0.2">
      <c r="A682" s="226">
        <v>44522</v>
      </c>
      <c r="B682" s="225">
        <v>49.830001831054688</v>
      </c>
      <c r="C682" s="225">
        <v>152.52000427246091</v>
      </c>
      <c r="D682" s="225">
        <v>319.55999755859381</v>
      </c>
      <c r="E682" s="225">
        <v>161.02000427246091</v>
      </c>
    </row>
    <row r="683" spans="1:5" ht="15" x14ac:dyDescent="0.2">
      <c r="A683" s="226">
        <v>44523</v>
      </c>
      <c r="B683" s="225">
        <v>49.099998474121087</v>
      </c>
      <c r="C683" s="225">
        <v>149.91999816894531</v>
      </c>
      <c r="D683" s="225">
        <v>317.45999145507813</v>
      </c>
      <c r="E683" s="225">
        <v>161.4100036621094</v>
      </c>
    </row>
    <row r="684" spans="1:5" ht="15" x14ac:dyDescent="0.2">
      <c r="A684" s="226">
        <v>44524</v>
      </c>
      <c r="B684" s="225">
        <v>49.759998321533203</v>
      </c>
      <c r="C684" s="225">
        <v>157.80000305175781</v>
      </c>
      <c r="D684" s="225">
        <v>326.739990234375</v>
      </c>
      <c r="E684" s="225">
        <v>161.94000244140619</v>
      </c>
    </row>
    <row r="685" spans="1:5" ht="15" x14ac:dyDescent="0.2">
      <c r="A685" s="226">
        <v>44526</v>
      </c>
      <c r="B685" s="225">
        <v>48.779998779296882</v>
      </c>
      <c r="C685" s="225">
        <v>154.80999755859381</v>
      </c>
      <c r="D685" s="225">
        <v>315.02999877929688</v>
      </c>
      <c r="E685" s="225">
        <v>156.80999755859381</v>
      </c>
    </row>
    <row r="686" spans="1:5" ht="15" x14ac:dyDescent="0.2">
      <c r="A686" s="226">
        <v>44529</v>
      </c>
      <c r="B686" s="225">
        <v>50</v>
      </c>
      <c r="C686" s="225">
        <v>161.9100036621094</v>
      </c>
      <c r="D686" s="225">
        <v>333.760009765625</v>
      </c>
      <c r="E686" s="225">
        <v>160.24000549316409</v>
      </c>
    </row>
    <row r="687" spans="1:5" ht="15" x14ac:dyDescent="0.2">
      <c r="A687" s="226">
        <v>44530</v>
      </c>
      <c r="B687" s="225">
        <v>49.200000762939453</v>
      </c>
      <c r="C687" s="225">
        <v>158.3699951171875</v>
      </c>
      <c r="D687" s="225">
        <v>326.760009765625</v>
      </c>
      <c r="E687" s="225">
        <v>165.30000305175781</v>
      </c>
    </row>
    <row r="688" spans="1:5" ht="15" x14ac:dyDescent="0.2">
      <c r="A688" s="226">
        <v>44531</v>
      </c>
      <c r="B688" s="225">
        <v>48.599998474121087</v>
      </c>
      <c r="C688" s="225">
        <v>149.11000061035159</v>
      </c>
      <c r="D688" s="225">
        <v>314.35000610351563</v>
      </c>
      <c r="E688" s="225">
        <v>164.77000427246091</v>
      </c>
    </row>
    <row r="689" spans="1:5" ht="15" x14ac:dyDescent="0.2">
      <c r="A689" s="226">
        <v>44532</v>
      </c>
      <c r="B689" s="225">
        <v>49.5</v>
      </c>
      <c r="C689" s="225">
        <v>150.67999267578119</v>
      </c>
      <c r="D689" s="225">
        <v>321.260009765625</v>
      </c>
      <c r="E689" s="225">
        <v>163.75999450683591</v>
      </c>
    </row>
    <row r="690" spans="1:5" ht="15" x14ac:dyDescent="0.2">
      <c r="A690" s="226">
        <v>44533</v>
      </c>
      <c r="B690" s="225">
        <v>49.25</v>
      </c>
      <c r="C690" s="225">
        <v>144.00999450683591</v>
      </c>
      <c r="D690" s="225">
        <v>306.92999267578119</v>
      </c>
      <c r="E690" s="225">
        <v>161.8399963378906</v>
      </c>
    </row>
    <row r="691" spans="1:5" ht="15" x14ac:dyDescent="0.2">
      <c r="A691" s="226">
        <v>44536</v>
      </c>
      <c r="B691" s="225">
        <v>50.990001678466797</v>
      </c>
      <c r="C691" s="225">
        <v>139.05999755859381</v>
      </c>
      <c r="D691" s="225">
        <v>300.3699951171875</v>
      </c>
      <c r="E691" s="225">
        <v>165.32000732421881</v>
      </c>
    </row>
    <row r="692" spans="1:5" ht="15" x14ac:dyDescent="0.2">
      <c r="A692" s="226">
        <v>44537</v>
      </c>
      <c r="B692" s="225">
        <v>52.569999694824219</v>
      </c>
      <c r="C692" s="225">
        <v>144.8500061035156</v>
      </c>
      <c r="D692" s="225">
        <v>324.26998901367188</v>
      </c>
      <c r="E692" s="225">
        <v>171.17999267578119</v>
      </c>
    </row>
    <row r="693" spans="1:5" ht="15" x14ac:dyDescent="0.2">
      <c r="A693" s="226">
        <v>44538</v>
      </c>
      <c r="B693" s="225">
        <v>51.75</v>
      </c>
      <c r="C693" s="225">
        <v>145.24000549316409</v>
      </c>
      <c r="D693" s="225">
        <v>318.260009765625</v>
      </c>
      <c r="E693" s="225">
        <v>175.08000183105469</v>
      </c>
    </row>
    <row r="694" spans="1:5" ht="15" x14ac:dyDescent="0.2">
      <c r="A694" s="226">
        <v>44539</v>
      </c>
      <c r="B694" s="225">
        <v>50.479999542236328</v>
      </c>
      <c r="C694" s="225">
        <v>138.1000061035156</v>
      </c>
      <c r="D694" s="225">
        <v>304.89999389648438</v>
      </c>
      <c r="E694" s="225">
        <v>174.55999755859381</v>
      </c>
    </row>
    <row r="695" spans="1:5" ht="15" x14ac:dyDescent="0.2">
      <c r="A695" s="226">
        <v>44540</v>
      </c>
      <c r="B695" s="225">
        <v>50.590000152587891</v>
      </c>
      <c r="C695" s="225">
        <v>138.55000305175781</v>
      </c>
      <c r="D695" s="225">
        <v>301.98001098632813</v>
      </c>
      <c r="E695" s="225">
        <v>179.44999694824219</v>
      </c>
    </row>
    <row r="696" spans="1:5" ht="15" x14ac:dyDescent="0.2">
      <c r="A696" s="226">
        <v>44543</v>
      </c>
      <c r="B696" s="225">
        <v>50</v>
      </c>
      <c r="C696" s="225">
        <v>133.80000305175781</v>
      </c>
      <c r="D696" s="225">
        <v>281.6099853515625</v>
      </c>
      <c r="E696" s="225">
        <v>175.74000549316409</v>
      </c>
    </row>
    <row r="697" spans="1:5" ht="15" x14ac:dyDescent="0.2">
      <c r="A697" s="226">
        <v>44544</v>
      </c>
      <c r="B697" s="225">
        <v>49.700000762939453</v>
      </c>
      <c r="C697" s="225">
        <v>135.6000061035156</v>
      </c>
      <c r="D697" s="225">
        <v>283.3699951171875</v>
      </c>
      <c r="E697" s="225">
        <v>174.33000183105469</v>
      </c>
    </row>
    <row r="698" spans="1:5" ht="15" x14ac:dyDescent="0.2">
      <c r="A698" s="226">
        <v>44545</v>
      </c>
      <c r="B698" s="225">
        <v>50.669998168945313</v>
      </c>
      <c r="C698" s="225">
        <v>146.5</v>
      </c>
      <c r="D698" s="225">
        <v>304.58999633789063</v>
      </c>
      <c r="E698" s="225">
        <v>179.30000305175781</v>
      </c>
    </row>
    <row r="699" spans="1:5" ht="15" x14ac:dyDescent="0.2">
      <c r="A699" s="226">
        <v>44546</v>
      </c>
      <c r="B699" s="225">
        <v>50.830001831054688</v>
      </c>
      <c r="C699" s="225">
        <v>138.63999938964841</v>
      </c>
      <c r="D699" s="225">
        <v>283.8699951171875</v>
      </c>
      <c r="E699" s="225">
        <v>172.25999450683591</v>
      </c>
    </row>
    <row r="700" spans="1:5" ht="15" x14ac:dyDescent="0.2">
      <c r="A700" s="226">
        <v>44547</v>
      </c>
      <c r="B700" s="225">
        <v>50.619998931884773</v>
      </c>
      <c r="C700" s="225">
        <v>137.75</v>
      </c>
      <c r="D700" s="225">
        <v>278.010009765625</v>
      </c>
      <c r="E700" s="225">
        <v>171.13999938964841</v>
      </c>
    </row>
    <row r="701" spans="1:5" ht="15" x14ac:dyDescent="0.2">
      <c r="A701" s="226">
        <v>44550</v>
      </c>
      <c r="B701" s="225">
        <v>49.599998474121087</v>
      </c>
      <c r="C701" s="225">
        <v>135.80000305175781</v>
      </c>
      <c r="D701" s="225">
        <v>277.19000244140619</v>
      </c>
      <c r="E701" s="225">
        <v>169.75</v>
      </c>
    </row>
    <row r="702" spans="1:5" ht="15" x14ac:dyDescent="0.2">
      <c r="A702" s="226">
        <v>44551</v>
      </c>
      <c r="B702" s="225">
        <v>50.770000457763672</v>
      </c>
      <c r="C702" s="225">
        <v>144.25</v>
      </c>
      <c r="D702" s="225">
        <v>290.75</v>
      </c>
      <c r="E702" s="225">
        <v>172.99000549316409</v>
      </c>
    </row>
    <row r="703" spans="1:5" ht="15" x14ac:dyDescent="0.2">
      <c r="A703" s="226">
        <v>44552</v>
      </c>
      <c r="B703" s="225">
        <v>50.970001220703118</v>
      </c>
      <c r="C703" s="225">
        <v>143.8800048828125</v>
      </c>
      <c r="D703" s="225">
        <v>294</v>
      </c>
      <c r="E703" s="225">
        <v>175.63999938964841</v>
      </c>
    </row>
    <row r="704" spans="1:5" ht="15" x14ac:dyDescent="0.2">
      <c r="A704" s="226">
        <v>44553</v>
      </c>
      <c r="B704" s="225">
        <v>51.310001373291023</v>
      </c>
      <c r="C704" s="225">
        <v>146.13999938964841</v>
      </c>
      <c r="D704" s="225">
        <v>296.39999389648438</v>
      </c>
      <c r="E704" s="225">
        <v>176.2799987792969</v>
      </c>
    </row>
    <row r="705" spans="1:5" ht="15" x14ac:dyDescent="0.2">
      <c r="A705" s="226">
        <v>44557</v>
      </c>
      <c r="B705" s="225">
        <v>51.939998626708977</v>
      </c>
      <c r="C705" s="225">
        <v>154.36000061035159</v>
      </c>
      <c r="D705" s="225">
        <v>309.45001220703119</v>
      </c>
      <c r="E705" s="225">
        <v>180.33000183105469</v>
      </c>
    </row>
    <row r="706" spans="1:5" ht="15" x14ac:dyDescent="0.2">
      <c r="A706" s="226">
        <v>44558</v>
      </c>
      <c r="B706" s="225">
        <v>51.759998321533203</v>
      </c>
      <c r="C706" s="225">
        <v>153.1499938964844</v>
      </c>
      <c r="D706" s="225">
        <v>303.22000122070313</v>
      </c>
      <c r="E706" s="225">
        <v>179.28999328613281</v>
      </c>
    </row>
    <row r="707" spans="1:5" ht="15" x14ac:dyDescent="0.2">
      <c r="A707" s="226">
        <v>44559</v>
      </c>
      <c r="B707" s="225">
        <v>51.830001831054688</v>
      </c>
      <c r="C707" s="225">
        <v>148.25999450683591</v>
      </c>
      <c r="D707" s="225">
        <v>300.010009765625</v>
      </c>
      <c r="E707" s="225">
        <v>179.3800048828125</v>
      </c>
    </row>
    <row r="708" spans="1:5" ht="15" x14ac:dyDescent="0.2">
      <c r="A708" s="226">
        <v>44560</v>
      </c>
      <c r="B708" s="225">
        <v>51.740001678466797</v>
      </c>
      <c r="C708" s="225">
        <v>145.1499938964844</v>
      </c>
      <c r="D708" s="225">
        <v>295.8599853515625</v>
      </c>
      <c r="E708" s="225">
        <v>178.19999694824219</v>
      </c>
    </row>
    <row r="709" spans="1:5" ht="15" x14ac:dyDescent="0.2">
      <c r="A709" s="226">
        <v>44561</v>
      </c>
      <c r="B709" s="225">
        <v>51.5</v>
      </c>
      <c r="C709" s="225">
        <v>143.8999938964844</v>
      </c>
      <c r="D709" s="225">
        <v>294.1099853515625</v>
      </c>
      <c r="E709" s="225">
        <v>177.57000732421881</v>
      </c>
    </row>
    <row r="710" spans="1:5" ht="15" x14ac:dyDescent="0.2">
      <c r="A710" s="226">
        <v>44564</v>
      </c>
      <c r="B710" s="225">
        <v>53.209999084472663</v>
      </c>
      <c r="C710" s="225">
        <v>150.24000549316409</v>
      </c>
      <c r="D710" s="225">
        <v>301.20999145507813</v>
      </c>
      <c r="E710" s="225">
        <v>182.00999450683591</v>
      </c>
    </row>
    <row r="711" spans="1:5" ht="15" x14ac:dyDescent="0.2">
      <c r="A711" s="226">
        <v>44565</v>
      </c>
      <c r="B711" s="225">
        <v>53.139999389648438</v>
      </c>
      <c r="C711" s="225">
        <v>144.41999816894531</v>
      </c>
      <c r="D711" s="225">
        <v>292.89999389648438</v>
      </c>
      <c r="E711" s="225">
        <v>179.69999694824219</v>
      </c>
    </row>
    <row r="712" spans="1:5" ht="15" x14ac:dyDescent="0.2">
      <c r="A712" s="226">
        <v>44566</v>
      </c>
      <c r="B712" s="225">
        <v>53.869998931884773</v>
      </c>
      <c r="C712" s="225">
        <v>136.1499938964844</v>
      </c>
      <c r="D712" s="225">
        <v>276.04000854492188</v>
      </c>
      <c r="E712" s="225">
        <v>174.91999816894531</v>
      </c>
    </row>
    <row r="713" spans="1:5" ht="15" x14ac:dyDescent="0.2">
      <c r="A713" s="226">
        <v>44567</v>
      </c>
      <c r="B713" s="225">
        <v>54.009998321533203</v>
      </c>
      <c r="C713" s="225">
        <v>136.22999572753909</v>
      </c>
      <c r="D713" s="225">
        <v>281.77999877929688</v>
      </c>
      <c r="E713" s="225">
        <v>172</v>
      </c>
    </row>
    <row r="714" spans="1:5" ht="15" x14ac:dyDescent="0.2">
      <c r="A714" s="226">
        <v>44568</v>
      </c>
      <c r="B714" s="225">
        <v>53.439998626708977</v>
      </c>
      <c r="C714" s="225">
        <v>132</v>
      </c>
      <c r="D714" s="225">
        <v>272.47000122070313</v>
      </c>
      <c r="E714" s="225">
        <v>172.16999816894531</v>
      </c>
    </row>
    <row r="715" spans="1:5" ht="15" x14ac:dyDescent="0.2">
      <c r="A715" s="226">
        <v>44571</v>
      </c>
      <c r="B715" s="225">
        <v>55.209999084472663</v>
      </c>
      <c r="C715" s="225">
        <v>132</v>
      </c>
      <c r="D715" s="225">
        <v>274</v>
      </c>
      <c r="E715" s="225">
        <v>172.19000244140619</v>
      </c>
    </row>
    <row r="716" spans="1:5" ht="15" x14ac:dyDescent="0.2">
      <c r="A716" s="226">
        <v>44572</v>
      </c>
      <c r="B716" s="225">
        <v>55.909999847412109</v>
      </c>
      <c r="C716" s="225">
        <v>137.30999755859381</v>
      </c>
      <c r="D716" s="225">
        <v>278.17001342773438</v>
      </c>
      <c r="E716" s="225">
        <v>175.08000183105469</v>
      </c>
    </row>
    <row r="717" spans="1:5" ht="15" x14ac:dyDescent="0.2">
      <c r="A717" s="226">
        <v>44573</v>
      </c>
      <c r="B717" s="225">
        <v>55.740001678466797</v>
      </c>
      <c r="C717" s="225">
        <v>137.4700012207031</v>
      </c>
      <c r="D717" s="225">
        <v>279.989990234375</v>
      </c>
      <c r="E717" s="225">
        <v>175.5299987792969</v>
      </c>
    </row>
    <row r="718" spans="1:5" ht="15" x14ac:dyDescent="0.2">
      <c r="A718" s="226">
        <v>44574</v>
      </c>
      <c r="B718" s="225">
        <v>54.939998626708977</v>
      </c>
      <c r="C718" s="225">
        <v>132.74000549316409</v>
      </c>
      <c r="D718" s="225">
        <v>265.75</v>
      </c>
      <c r="E718" s="225">
        <v>172.19000244140619</v>
      </c>
    </row>
    <row r="719" spans="1:5" ht="15" x14ac:dyDescent="0.2">
      <c r="A719" s="226">
        <v>44575</v>
      </c>
      <c r="B719" s="225">
        <v>55.700000762939453</v>
      </c>
      <c r="C719" s="225">
        <v>136.8800048828125</v>
      </c>
      <c r="D719" s="225">
        <v>269.42001342773438</v>
      </c>
      <c r="E719" s="225">
        <v>173.07000732421881</v>
      </c>
    </row>
    <row r="720" spans="1:5" ht="15" x14ac:dyDescent="0.2">
      <c r="A720" s="226">
        <v>44579</v>
      </c>
      <c r="B720" s="225">
        <v>54.759998321533203</v>
      </c>
      <c r="C720" s="225">
        <v>131.92999267578119</v>
      </c>
      <c r="D720" s="225">
        <v>259.02999877929688</v>
      </c>
      <c r="E720" s="225">
        <v>169.80000305175781</v>
      </c>
    </row>
    <row r="721" spans="1:5" ht="15" x14ac:dyDescent="0.2">
      <c r="A721" s="226">
        <v>44580</v>
      </c>
      <c r="B721" s="225">
        <v>53.619998931884773</v>
      </c>
      <c r="C721" s="225">
        <v>128.27000427246091</v>
      </c>
      <c r="D721" s="225">
        <v>250.66999816894531</v>
      </c>
      <c r="E721" s="225">
        <v>166.22999572753909</v>
      </c>
    </row>
    <row r="722" spans="1:5" ht="15" x14ac:dyDescent="0.2">
      <c r="A722" s="226">
        <v>44581</v>
      </c>
      <c r="B722" s="225">
        <v>52.040000915527337</v>
      </c>
      <c r="C722" s="225">
        <v>121.88999938964839</v>
      </c>
      <c r="D722" s="225">
        <v>241.5</v>
      </c>
      <c r="E722" s="225">
        <v>164.50999450683591</v>
      </c>
    </row>
    <row r="723" spans="1:5" ht="15" x14ac:dyDescent="0.2">
      <c r="A723" s="226">
        <v>44582</v>
      </c>
      <c r="B723" s="225">
        <v>52.040000915527337</v>
      </c>
      <c r="C723" s="225">
        <v>118.80999755859381</v>
      </c>
      <c r="D723" s="225">
        <v>233.74000549316409</v>
      </c>
      <c r="E723" s="225">
        <v>162.4100036621094</v>
      </c>
    </row>
    <row r="724" spans="1:5" ht="15" x14ac:dyDescent="0.2">
      <c r="A724" s="226">
        <v>44585</v>
      </c>
      <c r="B724" s="225">
        <v>51.939998626708977</v>
      </c>
      <c r="C724" s="225">
        <v>116.5299987792969</v>
      </c>
      <c r="D724" s="225">
        <v>233.7200012207031</v>
      </c>
      <c r="E724" s="225">
        <v>161.6199951171875</v>
      </c>
    </row>
    <row r="725" spans="1:5" ht="15" x14ac:dyDescent="0.2">
      <c r="A725" s="226">
        <v>44586</v>
      </c>
      <c r="B725" s="225">
        <v>51</v>
      </c>
      <c r="C725" s="225">
        <v>111.129997253418</v>
      </c>
      <c r="D725" s="225">
        <v>223.24000549316409</v>
      </c>
      <c r="E725" s="225">
        <v>159.7799987792969</v>
      </c>
    </row>
    <row r="726" spans="1:5" ht="15" x14ac:dyDescent="0.2">
      <c r="A726" s="226">
        <v>44587</v>
      </c>
      <c r="B726" s="225">
        <v>51.689998626708977</v>
      </c>
      <c r="C726" s="225">
        <v>110.7099990844727</v>
      </c>
      <c r="D726" s="225">
        <v>227.7200012207031</v>
      </c>
      <c r="E726" s="225">
        <v>159.69000244140619</v>
      </c>
    </row>
    <row r="727" spans="1:5" ht="15" x14ac:dyDescent="0.2">
      <c r="A727" s="226">
        <v>44588</v>
      </c>
      <c r="B727" s="225">
        <v>48.049999237060547</v>
      </c>
      <c r="C727" s="225">
        <v>102.59999847412109</v>
      </c>
      <c r="D727" s="225">
        <v>219.44000244140619</v>
      </c>
      <c r="E727" s="225">
        <v>159.2200012207031</v>
      </c>
    </row>
    <row r="728" spans="1:5" ht="15" x14ac:dyDescent="0.2">
      <c r="A728" s="226">
        <v>44589</v>
      </c>
      <c r="B728" s="225">
        <v>47.729999542236328</v>
      </c>
      <c r="C728" s="225">
        <v>105.2399978637695</v>
      </c>
      <c r="D728" s="225">
        <v>228.3999938964844</v>
      </c>
      <c r="E728" s="225">
        <v>170.33000183105469</v>
      </c>
    </row>
    <row r="729" spans="1:5" ht="15" x14ac:dyDescent="0.2">
      <c r="A729" s="226">
        <v>44592</v>
      </c>
      <c r="B729" s="225">
        <v>48.819999694824219</v>
      </c>
      <c r="C729" s="225">
        <v>114.25</v>
      </c>
      <c r="D729" s="225">
        <v>244.86000061035159</v>
      </c>
      <c r="E729" s="225">
        <v>174.7799987792969</v>
      </c>
    </row>
    <row r="730" spans="1:5" ht="15" x14ac:dyDescent="0.2">
      <c r="A730" s="226">
        <v>44593</v>
      </c>
      <c r="B730" s="225">
        <v>48.950000762939453</v>
      </c>
      <c r="C730" s="225">
        <v>116.7799987792969</v>
      </c>
      <c r="D730" s="225">
        <v>246.3800048828125</v>
      </c>
      <c r="E730" s="225">
        <v>174.61000061035159</v>
      </c>
    </row>
    <row r="731" spans="1:5" ht="15" x14ac:dyDescent="0.2">
      <c r="A731" s="226">
        <v>44594</v>
      </c>
      <c r="B731" s="225">
        <v>49.509998321533203</v>
      </c>
      <c r="C731" s="225">
        <v>122.7600021362305</v>
      </c>
      <c r="D731" s="225">
        <v>252.41999816894531</v>
      </c>
      <c r="E731" s="225">
        <v>175.8399963378906</v>
      </c>
    </row>
    <row r="732" spans="1:5" ht="15" x14ac:dyDescent="0.2">
      <c r="A732" s="226">
        <v>44595</v>
      </c>
      <c r="B732" s="225">
        <v>48.279998779296882</v>
      </c>
      <c r="C732" s="225">
        <v>120.0800018310547</v>
      </c>
      <c r="D732" s="225">
        <v>239.47999572753909</v>
      </c>
      <c r="E732" s="225">
        <v>172.8999938964844</v>
      </c>
    </row>
    <row r="733" spans="1:5" ht="15" x14ac:dyDescent="0.2">
      <c r="A733" s="226">
        <v>44596</v>
      </c>
      <c r="B733" s="225">
        <v>48.009998321533203</v>
      </c>
      <c r="C733" s="225">
        <v>123.59999847412109</v>
      </c>
      <c r="D733" s="225">
        <v>243.19000244140619</v>
      </c>
      <c r="E733" s="225">
        <v>172.38999938964841</v>
      </c>
    </row>
    <row r="734" spans="1:5" ht="15" x14ac:dyDescent="0.2">
      <c r="A734" s="226">
        <v>44599</v>
      </c>
      <c r="B734" s="225">
        <v>48.180000305175781</v>
      </c>
      <c r="C734" s="225">
        <v>123.6699981689453</v>
      </c>
      <c r="D734" s="225">
        <v>247.2799987792969</v>
      </c>
      <c r="E734" s="225">
        <v>171.6600036621094</v>
      </c>
    </row>
    <row r="735" spans="1:5" ht="15" x14ac:dyDescent="0.2">
      <c r="A735" s="226">
        <v>44600</v>
      </c>
      <c r="B735" s="225">
        <v>48.810001373291023</v>
      </c>
      <c r="C735" s="225">
        <v>128.22999572753909</v>
      </c>
      <c r="D735" s="225">
        <v>251.08000183105469</v>
      </c>
      <c r="E735" s="225">
        <v>174.83000183105469</v>
      </c>
    </row>
    <row r="736" spans="1:5" ht="15" x14ac:dyDescent="0.2">
      <c r="A736" s="226">
        <v>44601</v>
      </c>
      <c r="B736" s="225">
        <v>49.909999847412109</v>
      </c>
      <c r="C736" s="225">
        <v>132.8500061035156</v>
      </c>
      <c r="D736" s="225">
        <v>267.04998779296881</v>
      </c>
      <c r="E736" s="225">
        <v>176.2799987792969</v>
      </c>
    </row>
    <row r="737" spans="1:5" ht="15" x14ac:dyDescent="0.2">
      <c r="A737" s="226">
        <v>44602</v>
      </c>
      <c r="B737" s="225">
        <v>48.860000610351563</v>
      </c>
      <c r="C737" s="225">
        <v>125.76999664306641</v>
      </c>
      <c r="D737" s="225">
        <v>258.239990234375</v>
      </c>
      <c r="E737" s="225">
        <v>172.1199951171875</v>
      </c>
    </row>
    <row r="738" spans="1:5" ht="15" x14ac:dyDescent="0.2">
      <c r="A738" s="226">
        <v>44603</v>
      </c>
      <c r="B738" s="225">
        <v>47.630001068115227</v>
      </c>
      <c r="C738" s="225">
        <v>113.1800003051758</v>
      </c>
      <c r="D738" s="225">
        <v>239.49000549316409</v>
      </c>
      <c r="E738" s="225">
        <v>168.63999938964841</v>
      </c>
    </row>
    <row r="739" spans="1:5" ht="15" x14ac:dyDescent="0.2">
      <c r="A739" s="226">
        <v>44606</v>
      </c>
      <c r="B739" s="225">
        <v>47.580001831054688</v>
      </c>
      <c r="C739" s="225">
        <v>114.26999664306641</v>
      </c>
      <c r="D739" s="225">
        <v>242.66999816894531</v>
      </c>
      <c r="E739" s="225">
        <v>168.8800048828125</v>
      </c>
    </row>
    <row r="740" spans="1:5" ht="15" x14ac:dyDescent="0.2">
      <c r="A740" s="226">
        <v>44607</v>
      </c>
      <c r="B740" s="225">
        <v>48.439998626708977</v>
      </c>
      <c r="C740" s="225">
        <v>121.4700012207031</v>
      </c>
      <c r="D740" s="225">
        <v>264.95001220703119</v>
      </c>
      <c r="E740" s="225">
        <v>172.78999328613281</v>
      </c>
    </row>
    <row r="741" spans="1:5" ht="15" x14ac:dyDescent="0.2">
      <c r="A741" s="226">
        <v>44608</v>
      </c>
      <c r="B741" s="225">
        <v>48.229999542236328</v>
      </c>
      <c r="C741" s="225">
        <v>117.69000244140619</v>
      </c>
      <c r="D741" s="225">
        <v>265.1099853515625</v>
      </c>
      <c r="E741" s="225">
        <v>172.55000305175781</v>
      </c>
    </row>
    <row r="742" spans="1:5" ht="15" x14ac:dyDescent="0.2">
      <c r="A742" s="226">
        <v>44609</v>
      </c>
      <c r="B742" s="225">
        <v>47.569999694824219</v>
      </c>
      <c r="C742" s="225">
        <v>112.370002746582</v>
      </c>
      <c r="D742" s="225">
        <v>245.07000732421881</v>
      </c>
      <c r="E742" s="225">
        <v>168.8800048828125</v>
      </c>
    </row>
    <row r="743" spans="1:5" ht="15" x14ac:dyDescent="0.2">
      <c r="A743" s="226">
        <v>44610</v>
      </c>
      <c r="B743" s="225">
        <v>45.040000915527337</v>
      </c>
      <c r="C743" s="225">
        <v>113.8300018310547</v>
      </c>
      <c r="D743" s="225">
        <v>236.41999816894531</v>
      </c>
      <c r="E743" s="225">
        <v>167.30000305175781</v>
      </c>
    </row>
    <row r="744" spans="1:5" ht="15" x14ac:dyDescent="0.2">
      <c r="A744" s="226">
        <v>44614</v>
      </c>
      <c r="B744" s="225">
        <v>44.689998626708977</v>
      </c>
      <c r="C744" s="225">
        <v>115.65000152587891</v>
      </c>
      <c r="D744" s="225">
        <v>233.8999938964844</v>
      </c>
      <c r="E744" s="225">
        <v>164.32000732421881</v>
      </c>
    </row>
    <row r="745" spans="1:5" ht="15" x14ac:dyDescent="0.2">
      <c r="A745" s="226">
        <v>44615</v>
      </c>
      <c r="B745" s="225">
        <v>44.650001525878913</v>
      </c>
      <c r="C745" s="225">
        <v>109.7600021362305</v>
      </c>
      <c r="D745" s="225">
        <v>223.8699951171875</v>
      </c>
      <c r="E745" s="225">
        <v>160.07000732421881</v>
      </c>
    </row>
    <row r="746" spans="1:5" ht="15" x14ac:dyDescent="0.2">
      <c r="A746" s="226">
        <v>44616</v>
      </c>
      <c r="B746" s="225">
        <v>46.720001220703118</v>
      </c>
      <c r="C746" s="225">
        <v>116.61000061035161</v>
      </c>
      <c r="D746" s="225">
        <v>237.47999572753909</v>
      </c>
      <c r="E746" s="225">
        <v>162.74000549316409</v>
      </c>
    </row>
    <row r="747" spans="1:5" ht="15" x14ac:dyDescent="0.2">
      <c r="A747" s="226">
        <v>44617</v>
      </c>
      <c r="B747" s="225">
        <v>47.709999084472663</v>
      </c>
      <c r="C747" s="225">
        <v>121.05999755859381</v>
      </c>
      <c r="D747" s="225">
        <v>241.57000732421881</v>
      </c>
      <c r="E747" s="225">
        <v>164.8500061035156</v>
      </c>
    </row>
    <row r="748" spans="1:5" ht="15" x14ac:dyDescent="0.2">
      <c r="A748" s="226">
        <v>44620</v>
      </c>
      <c r="B748" s="225">
        <v>47.700000762939453</v>
      </c>
      <c r="C748" s="225">
        <v>123.3399963378906</v>
      </c>
      <c r="D748" s="225">
        <v>243.8500061035156</v>
      </c>
      <c r="E748" s="225">
        <v>165.1199951171875</v>
      </c>
    </row>
    <row r="749" spans="1:5" ht="15" x14ac:dyDescent="0.2">
      <c r="A749" s="226">
        <v>44621</v>
      </c>
      <c r="B749" s="225">
        <v>46.819999694824219</v>
      </c>
      <c r="C749" s="225">
        <v>113.8300018310547</v>
      </c>
      <c r="D749" s="225">
        <v>234.77000427246091</v>
      </c>
      <c r="E749" s="225">
        <v>163.19999694824219</v>
      </c>
    </row>
    <row r="750" spans="1:5" ht="15" x14ac:dyDescent="0.2">
      <c r="A750" s="226">
        <v>44622</v>
      </c>
      <c r="B750" s="225">
        <v>48.869998931884773</v>
      </c>
      <c r="C750" s="225">
        <v>118.2799987792969</v>
      </c>
      <c r="D750" s="225">
        <v>242.19999694824219</v>
      </c>
      <c r="E750" s="225">
        <v>166.55999755859381</v>
      </c>
    </row>
    <row r="751" spans="1:5" ht="15" x14ac:dyDescent="0.2">
      <c r="A751" s="226">
        <v>44623</v>
      </c>
      <c r="B751" s="225">
        <v>47.930000305175781</v>
      </c>
      <c r="C751" s="225">
        <v>111.98000335693359</v>
      </c>
      <c r="D751" s="225">
        <v>237.13999938964841</v>
      </c>
      <c r="E751" s="225">
        <v>166.22999572753909</v>
      </c>
    </row>
    <row r="752" spans="1:5" ht="15" x14ac:dyDescent="0.2">
      <c r="A752" s="226">
        <v>44624</v>
      </c>
      <c r="B752" s="225">
        <v>48.069999694824219</v>
      </c>
      <c r="C752" s="225">
        <v>108.4100036621094</v>
      </c>
      <c r="D752" s="225">
        <v>229.36000061035159</v>
      </c>
      <c r="E752" s="225">
        <v>163.16999816894531</v>
      </c>
    </row>
    <row r="753" spans="1:5" ht="15" x14ac:dyDescent="0.2">
      <c r="A753" s="226">
        <v>44627</v>
      </c>
      <c r="B753" s="225">
        <v>47.680000305175781</v>
      </c>
      <c r="C753" s="225">
        <v>102.9499969482422</v>
      </c>
      <c r="D753" s="225">
        <v>213.52000427246091</v>
      </c>
      <c r="E753" s="225">
        <v>159.30000305175781</v>
      </c>
    </row>
    <row r="754" spans="1:5" ht="15" x14ac:dyDescent="0.2">
      <c r="A754" s="226">
        <v>44628</v>
      </c>
      <c r="B754" s="225">
        <v>47.5</v>
      </c>
      <c r="C754" s="225">
        <v>105.5299987792969</v>
      </c>
      <c r="D754" s="225">
        <v>215.13999938964841</v>
      </c>
      <c r="E754" s="225">
        <v>157.44000244140619</v>
      </c>
    </row>
    <row r="755" spans="1:5" ht="15" x14ac:dyDescent="0.2">
      <c r="A755" s="226">
        <v>44629</v>
      </c>
      <c r="B755" s="225">
        <v>47.630001068115227</v>
      </c>
      <c r="C755" s="225">
        <v>111.0500030517578</v>
      </c>
      <c r="D755" s="225">
        <v>230.13999938964841</v>
      </c>
      <c r="E755" s="225">
        <v>162.94999694824219</v>
      </c>
    </row>
    <row r="756" spans="1:5" ht="15" x14ac:dyDescent="0.2">
      <c r="A756" s="226">
        <v>44630</v>
      </c>
      <c r="B756" s="225">
        <v>46.659999847412109</v>
      </c>
      <c r="C756" s="225">
        <v>106.4599990844727</v>
      </c>
      <c r="D756" s="225">
        <v>226.58000183105469</v>
      </c>
      <c r="E756" s="225">
        <v>158.52000427246091</v>
      </c>
    </row>
    <row r="757" spans="1:5" ht="15" x14ac:dyDescent="0.2">
      <c r="A757" s="226">
        <v>44631</v>
      </c>
      <c r="B757" s="225">
        <v>45.830001831054688</v>
      </c>
      <c r="C757" s="225">
        <v>104.2900009155273</v>
      </c>
      <c r="D757" s="225">
        <v>221</v>
      </c>
      <c r="E757" s="225">
        <v>154.72999572753909</v>
      </c>
    </row>
    <row r="758" spans="1:5" ht="15" x14ac:dyDescent="0.2">
      <c r="A758" s="226">
        <v>44634</v>
      </c>
      <c r="B758" s="225">
        <v>44.400001525878913</v>
      </c>
      <c r="C758" s="225">
        <v>102.25</v>
      </c>
      <c r="D758" s="225">
        <v>213.30000305175781</v>
      </c>
      <c r="E758" s="225">
        <v>150.6199951171875</v>
      </c>
    </row>
    <row r="759" spans="1:5" ht="15" x14ac:dyDescent="0.2">
      <c r="A759" s="226">
        <v>44635</v>
      </c>
      <c r="B759" s="225">
        <v>44.810001373291023</v>
      </c>
      <c r="C759" s="225">
        <v>109.3300018310547</v>
      </c>
      <c r="D759" s="225">
        <v>229.72999572753909</v>
      </c>
      <c r="E759" s="225">
        <v>155.0899963378906</v>
      </c>
    </row>
    <row r="760" spans="1:5" ht="15" x14ac:dyDescent="0.2">
      <c r="A760" s="226">
        <v>44636</v>
      </c>
      <c r="B760" s="225">
        <v>46.630001068115227</v>
      </c>
      <c r="C760" s="225">
        <v>115.370002746582</v>
      </c>
      <c r="D760" s="225">
        <v>244.96000671386719</v>
      </c>
      <c r="E760" s="225">
        <v>159.5899963378906</v>
      </c>
    </row>
    <row r="761" spans="1:5" ht="15" x14ac:dyDescent="0.2">
      <c r="A761" s="226">
        <v>44637</v>
      </c>
      <c r="B761" s="225">
        <v>47.139999389648438</v>
      </c>
      <c r="C761" s="225">
        <v>111.69000244140619</v>
      </c>
      <c r="D761" s="225">
        <v>247.6600036621094</v>
      </c>
      <c r="E761" s="225">
        <v>160.6199951171875</v>
      </c>
    </row>
    <row r="762" spans="1:5" ht="15" x14ac:dyDescent="0.2">
      <c r="A762" s="226">
        <v>44638</v>
      </c>
      <c r="B762" s="225">
        <v>47.450000762939453</v>
      </c>
      <c r="C762" s="225">
        <v>113.4599990844727</v>
      </c>
      <c r="D762" s="225">
        <v>264.52999877929688</v>
      </c>
      <c r="E762" s="225">
        <v>163.97999572753909</v>
      </c>
    </row>
    <row r="763" spans="1:5" ht="15" x14ac:dyDescent="0.2">
      <c r="A763" s="226">
        <v>44641</v>
      </c>
      <c r="B763" s="225">
        <v>47.389999389648438</v>
      </c>
      <c r="C763" s="225">
        <v>115.9199981689453</v>
      </c>
      <c r="D763" s="225">
        <v>267.33999633789063</v>
      </c>
      <c r="E763" s="225">
        <v>165.3800048828125</v>
      </c>
    </row>
    <row r="764" spans="1:5" ht="15" x14ac:dyDescent="0.2">
      <c r="A764" s="226">
        <v>44642</v>
      </c>
      <c r="B764" s="225">
        <v>48.389999389648438</v>
      </c>
      <c r="C764" s="225">
        <v>114.7799987792969</v>
      </c>
      <c r="D764" s="225">
        <v>265.239990234375</v>
      </c>
      <c r="E764" s="225">
        <v>168.82000732421881</v>
      </c>
    </row>
    <row r="765" spans="1:5" ht="15" x14ac:dyDescent="0.2">
      <c r="A765" s="226">
        <v>44643</v>
      </c>
      <c r="B765" s="225">
        <v>48.270000457763672</v>
      </c>
      <c r="C765" s="225">
        <v>113.9199981689453</v>
      </c>
      <c r="D765" s="225">
        <v>256.33999633789063</v>
      </c>
      <c r="E765" s="225">
        <v>170.21000671386719</v>
      </c>
    </row>
    <row r="766" spans="1:5" ht="15" x14ac:dyDescent="0.2">
      <c r="A766" s="226">
        <v>44644</v>
      </c>
      <c r="B766" s="225">
        <v>51.619998931884773</v>
      </c>
      <c r="C766" s="225">
        <v>120.5299987792969</v>
      </c>
      <c r="D766" s="225">
        <v>281.5</v>
      </c>
      <c r="E766" s="225">
        <v>174.07000732421881</v>
      </c>
    </row>
    <row r="767" spans="1:5" ht="15" x14ac:dyDescent="0.2">
      <c r="A767" s="226">
        <v>44645</v>
      </c>
      <c r="B767" s="225">
        <v>51.830001831054688</v>
      </c>
      <c r="C767" s="225">
        <v>119.6699981689453</v>
      </c>
      <c r="D767" s="225">
        <v>276.92001342773438</v>
      </c>
      <c r="E767" s="225">
        <v>174.7200012207031</v>
      </c>
    </row>
    <row r="768" spans="1:5" ht="15" x14ac:dyDescent="0.2">
      <c r="A768" s="226">
        <v>44648</v>
      </c>
      <c r="B768" s="225">
        <v>51.509998321533203</v>
      </c>
      <c r="C768" s="225">
        <v>120.2399978637695</v>
      </c>
      <c r="D768" s="225">
        <v>282.19000244140619</v>
      </c>
      <c r="E768" s="225">
        <v>175.6000061035156</v>
      </c>
    </row>
    <row r="769" spans="1:5" ht="15" x14ac:dyDescent="0.2">
      <c r="A769" s="226">
        <v>44649</v>
      </c>
      <c r="B769" s="225">
        <v>52.25</v>
      </c>
      <c r="C769" s="225">
        <v>123.23000335693359</v>
      </c>
      <c r="D769" s="225">
        <v>286.55999755859381</v>
      </c>
      <c r="E769" s="225">
        <v>178.96000671386719</v>
      </c>
    </row>
    <row r="770" spans="1:5" ht="15" x14ac:dyDescent="0.2">
      <c r="A770" s="226">
        <v>44650</v>
      </c>
      <c r="B770" s="225">
        <v>51.430000305175781</v>
      </c>
      <c r="C770" s="225">
        <v>119.2200012207031</v>
      </c>
      <c r="D770" s="225">
        <v>276.89999389648438</v>
      </c>
      <c r="E770" s="225">
        <v>177.77000427246091</v>
      </c>
    </row>
    <row r="771" spans="1:5" ht="15" x14ac:dyDescent="0.2">
      <c r="A771" s="226">
        <v>44651</v>
      </c>
      <c r="B771" s="225">
        <v>49.560001373291023</v>
      </c>
      <c r="C771" s="225">
        <v>109.3399963378906</v>
      </c>
      <c r="D771" s="225">
        <v>272.8599853515625</v>
      </c>
      <c r="E771" s="225">
        <v>174.61000061035159</v>
      </c>
    </row>
    <row r="772" spans="1:5" ht="15" x14ac:dyDescent="0.2">
      <c r="A772" s="226">
        <v>44652</v>
      </c>
      <c r="B772" s="225">
        <v>48.110000610351563</v>
      </c>
      <c r="C772" s="225">
        <v>108.19000244140619</v>
      </c>
      <c r="D772" s="225">
        <v>267.1199951171875</v>
      </c>
      <c r="E772" s="225">
        <v>174.30999755859381</v>
      </c>
    </row>
    <row r="773" spans="1:5" ht="15" x14ac:dyDescent="0.2">
      <c r="A773" s="226">
        <v>44655</v>
      </c>
      <c r="B773" s="225">
        <v>49.200000762939453</v>
      </c>
      <c r="C773" s="225">
        <v>110.5299987792969</v>
      </c>
      <c r="D773" s="225">
        <v>273.60000610351563</v>
      </c>
      <c r="E773" s="225">
        <v>178.44000244140619</v>
      </c>
    </row>
    <row r="774" spans="1:5" ht="15" x14ac:dyDescent="0.2">
      <c r="A774" s="226">
        <v>44656</v>
      </c>
      <c r="B774" s="225">
        <v>48.130001068115227</v>
      </c>
      <c r="C774" s="225">
        <v>106.8199996948242</v>
      </c>
      <c r="D774" s="225">
        <v>259.30999755859381</v>
      </c>
      <c r="E774" s="225">
        <v>175.05999755859381</v>
      </c>
    </row>
    <row r="775" spans="1:5" ht="15" x14ac:dyDescent="0.2">
      <c r="A775" s="226">
        <v>44657</v>
      </c>
      <c r="B775" s="225">
        <v>47.540000915527337</v>
      </c>
      <c r="C775" s="225">
        <v>103.6699981689453</v>
      </c>
      <c r="D775" s="225">
        <v>244.07000732421881</v>
      </c>
      <c r="E775" s="225">
        <v>171.83000183105469</v>
      </c>
    </row>
    <row r="776" spans="1:5" ht="15" x14ac:dyDescent="0.2">
      <c r="A776" s="226">
        <v>44658</v>
      </c>
      <c r="B776" s="225">
        <v>47.560001373291023</v>
      </c>
      <c r="C776" s="225">
        <v>103.7200012207031</v>
      </c>
      <c r="D776" s="225">
        <v>242.08000183105469</v>
      </c>
      <c r="E776" s="225">
        <v>172.13999938964841</v>
      </c>
    </row>
    <row r="777" spans="1:5" ht="15" x14ac:dyDescent="0.2">
      <c r="A777" s="226">
        <v>44659</v>
      </c>
      <c r="B777" s="225">
        <v>47.020000457763672</v>
      </c>
      <c r="C777" s="225">
        <v>101</v>
      </c>
      <c r="D777" s="225">
        <v>231.19000244140619</v>
      </c>
      <c r="E777" s="225">
        <v>170.0899963378906</v>
      </c>
    </row>
    <row r="778" spans="1:5" ht="15" x14ac:dyDescent="0.2">
      <c r="A778" s="226">
        <v>44662</v>
      </c>
      <c r="B778" s="225">
        <v>46.569999694824219</v>
      </c>
      <c r="C778" s="225">
        <v>97.370002746582031</v>
      </c>
      <c r="D778" s="225">
        <v>219.16999816894531</v>
      </c>
      <c r="E778" s="225">
        <v>165.75</v>
      </c>
    </row>
    <row r="779" spans="1:5" ht="15" x14ac:dyDescent="0.2">
      <c r="A779" s="226">
        <v>44663</v>
      </c>
      <c r="B779" s="225">
        <v>46.5</v>
      </c>
      <c r="C779" s="225">
        <v>95.099998474121094</v>
      </c>
      <c r="D779" s="225">
        <v>215.03999328613281</v>
      </c>
      <c r="E779" s="225">
        <v>167.6600036621094</v>
      </c>
    </row>
    <row r="780" spans="1:5" ht="15" x14ac:dyDescent="0.2">
      <c r="A780" s="226">
        <v>44664</v>
      </c>
      <c r="B780" s="225">
        <v>47.009998321533203</v>
      </c>
      <c r="C780" s="225">
        <v>97.739997863769531</v>
      </c>
      <c r="D780" s="225">
        <v>222.0299987792969</v>
      </c>
      <c r="E780" s="225">
        <v>170.3999938964844</v>
      </c>
    </row>
    <row r="781" spans="1:5" ht="15" x14ac:dyDescent="0.2">
      <c r="A781" s="226">
        <v>44665</v>
      </c>
      <c r="B781" s="225">
        <v>45.669998168945313</v>
      </c>
      <c r="C781" s="225">
        <v>93.05999755859375</v>
      </c>
      <c r="D781" s="225">
        <v>212.58000183105469</v>
      </c>
      <c r="E781" s="225">
        <v>165.28999328613281</v>
      </c>
    </row>
    <row r="782" spans="1:5" ht="15" x14ac:dyDescent="0.2">
      <c r="A782" s="226">
        <v>44669</v>
      </c>
      <c r="B782" s="225">
        <v>46.639999389648438</v>
      </c>
      <c r="C782" s="225">
        <v>93.889999389648438</v>
      </c>
      <c r="D782" s="225">
        <v>217.83000183105469</v>
      </c>
      <c r="E782" s="225">
        <v>165.07000732421881</v>
      </c>
    </row>
    <row r="783" spans="1:5" ht="15" x14ac:dyDescent="0.2">
      <c r="A783" s="226">
        <v>44670</v>
      </c>
      <c r="B783" s="225">
        <v>47.930000305175781</v>
      </c>
      <c r="C783" s="225">
        <v>96.930000305175781</v>
      </c>
      <c r="D783" s="225">
        <v>221.97999572753909</v>
      </c>
      <c r="E783" s="225">
        <v>167.3999938964844</v>
      </c>
    </row>
    <row r="784" spans="1:5" ht="15" x14ac:dyDescent="0.2">
      <c r="A784" s="226">
        <v>44671</v>
      </c>
      <c r="B784" s="225">
        <v>48.110000610351563</v>
      </c>
      <c r="C784" s="225">
        <v>94.019996643066406</v>
      </c>
      <c r="D784" s="225">
        <v>214.82000732421881</v>
      </c>
      <c r="E784" s="225">
        <v>167.22999572753909</v>
      </c>
    </row>
    <row r="785" spans="1:5" ht="15" x14ac:dyDescent="0.2">
      <c r="A785" s="226">
        <v>44672</v>
      </c>
      <c r="B785" s="225">
        <v>47.5</v>
      </c>
      <c r="C785" s="225">
        <v>89.849998474121094</v>
      </c>
      <c r="D785" s="225">
        <v>201.83000183105469</v>
      </c>
      <c r="E785" s="225">
        <v>166.41999816894531</v>
      </c>
    </row>
    <row r="786" spans="1:5" ht="15" x14ac:dyDescent="0.2">
      <c r="A786" s="226">
        <v>44673</v>
      </c>
      <c r="B786" s="225">
        <v>46.540000915527337</v>
      </c>
      <c r="C786" s="225">
        <v>88.139999389648438</v>
      </c>
      <c r="D786" s="225">
        <v>195.1499938964844</v>
      </c>
      <c r="E786" s="225">
        <v>161.78999328613281</v>
      </c>
    </row>
    <row r="787" spans="1:5" ht="15" x14ac:dyDescent="0.2">
      <c r="A787" s="226">
        <v>44676</v>
      </c>
      <c r="B787" s="225">
        <v>47.060001373291023</v>
      </c>
      <c r="C787" s="225">
        <v>90.69000244140625</v>
      </c>
      <c r="D787" s="225">
        <v>199.02000427246091</v>
      </c>
      <c r="E787" s="225">
        <v>162.8800048828125</v>
      </c>
    </row>
    <row r="788" spans="1:5" ht="15" x14ac:dyDescent="0.2">
      <c r="A788" s="226">
        <v>44677</v>
      </c>
      <c r="B788" s="225">
        <v>45.520000457763672</v>
      </c>
      <c r="C788" s="225">
        <v>85.160003662109375</v>
      </c>
      <c r="D788" s="225">
        <v>187.8800048828125</v>
      </c>
      <c r="E788" s="225">
        <v>156.80000305175781</v>
      </c>
    </row>
    <row r="789" spans="1:5" ht="15" x14ac:dyDescent="0.2">
      <c r="A789" s="226">
        <v>44678</v>
      </c>
      <c r="B789" s="225">
        <v>45.220001220703118</v>
      </c>
      <c r="C789" s="225">
        <v>84.910003662109375</v>
      </c>
      <c r="D789" s="225">
        <v>184.1499938964844</v>
      </c>
      <c r="E789" s="225">
        <v>156.57000732421881</v>
      </c>
    </row>
    <row r="790" spans="1:5" ht="15" x14ac:dyDescent="0.2">
      <c r="A790" s="226">
        <v>44679</v>
      </c>
      <c r="B790" s="225">
        <v>46.840000152587891</v>
      </c>
      <c r="C790" s="225">
        <v>89.639999389648438</v>
      </c>
      <c r="D790" s="225">
        <v>197.82000732421881</v>
      </c>
      <c r="E790" s="225">
        <v>163.63999938964841</v>
      </c>
    </row>
    <row r="791" spans="1:5" ht="15" x14ac:dyDescent="0.2">
      <c r="A791" s="226">
        <v>44680</v>
      </c>
      <c r="B791" s="225">
        <v>43.590000152587891</v>
      </c>
      <c r="C791" s="225">
        <v>85.519996643066406</v>
      </c>
      <c r="D791" s="225">
        <v>185.4700012207031</v>
      </c>
      <c r="E791" s="225">
        <v>157.6499938964844</v>
      </c>
    </row>
    <row r="792" spans="1:5" ht="15" x14ac:dyDescent="0.2">
      <c r="A792" s="226">
        <v>44683</v>
      </c>
      <c r="B792" s="225">
        <v>44.959999084472663</v>
      </c>
      <c r="C792" s="225">
        <v>89.839996337890625</v>
      </c>
      <c r="D792" s="225">
        <v>195.33000183105469</v>
      </c>
      <c r="E792" s="225">
        <v>157.96000671386719</v>
      </c>
    </row>
    <row r="793" spans="1:5" ht="15" x14ac:dyDescent="0.2">
      <c r="A793" s="226">
        <v>44684</v>
      </c>
      <c r="B793" s="225">
        <v>45.060001373291023</v>
      </c>
      <c r="C793" s="225">
        <v>91.129997253417969</v>
      </c>
      <c r="D793" s="225">
        <v>196.02000427246091</v>
      </c>
      <c r="E793" s="225">
        <v>159.47999572753909</v>
      </c>
    </row>
    <row r="794" spans="1:5" ht="15" x14ac:dyDescent="0.2">
      <c r="A794" s="226">
        <v>44685</v>
      </c>
      <c r="B794" s="225">
        <v>46.540000915527337</v>
      </c>
      <c r="C794" s="225">
        <v>99.419998168945313</v>
      </c>
      <c r="D794" s="225">
        <v>203.3399963378906</v>
      </c>
      <c r="E794" s="225">
        <v>166.02000427246091</v>
      </c>
    </row>
    <row r="795" spans="1:5" ht="15" x14ac:dyDescent="0.2">
      <c r="A795" s="226">
        <v>44686</v>
      </c>
      <c r="B795" s="225">
        <v>44.599998474121087</v>
      </c>
      <c r="C795" s="225">
        <v>93.870002746582031</v>
      </c>
      <c r="D795" s="225">
        <v>188.44000244140619</v>
      </c>
      <c r="E795" s="225">
        <v>156.77000427246091</v>
      </c>
    </row>
    <row r="796" spans="1:5" ht="15" x14ac:dyDescent="0.2">
      <c r="A796" s="226">
        <v>44687</v>
      </c>
      <c r="B796" s="225">
        <v>44.299999237060547</v>
      </c>
      <c r="C796" s="225">
        <v>95.339996337890625</v>
      </c>
      <c r="D796" s="225">
        <v>186.75</v>
      </c>
      <c r="E796" s="225">
        <v>157.2799987792969</v>
      </c>
    </row>
    <row r="797" spans="1:5" ht="15" x14ac:dyDescent="0.2">
      <c r="A797" s="226">
        <v>44690</v>
      </c>
      <c r="B797" s="225">
        <v>43.069999694824219</v>
      </c>
      <c r="C797" s="225">
        <v>86.360000610351563</v>
      </c>
      <c r="D797" s="225">
        <v>169.5</v>
      </c>
      <c r="E797" s="225">
        <v>152.05999755859381</v>
      </c>
    </row>
    <row r="798" spans="1:5" ht="15" x14ac:dyDescent="0.2">
      <c r="A798" s="226">
        <v>44691</v>
      </c>
      <c r="B798" s="225">
        <v>44.009998321533203</v>
      </c>
      <c r="C798" s="225">
        <v>88.730003356933594</v>
      </c>
      <c r="D798" s="225">
        <v>175.94999694824219</v>
      </c>
      <c r="E798" s="225">
        <v>154.50999450683591</v>
      </c>
    </row>
    <row r="799" spans="1:5" ht="15" x14ac:dyDescent="0.2">
      <c r="A799" s="226">
        <v>44692</v>
      </c>
      <c r="B799" s="225">
        <v>42.830001831054688</v>
      </c>
      <c r="C799" s="225">
        <v>87.919998168945313</v>
      </c>
      <c r="D799" s="225">
        <v>166.30000305175781</v>
      </c>
      <c r="E799" s="225">
        <v>146.5</v>
      </c>
    </row>
    <row r="800" spans="1:5" ht="15" x14ac:dyDescent="0.2">
      <c r="A800" s="226">
        <v>44693</v>
      </c>
      <c r="B800" s="225">
        <v>42.840000152587891</v>
      </c>
      <c r="C800" s="225">
        <v>87.05999755859375</v>
      </c>
      <c r="D800" s="225">
        <v>161.75</v>
      </c>
      <c r="E800" s="225">
        <v>142.55999755859381</v>
      </c>
    </row>
    <row r="801" spans="1:5" ht="15" x14ac:dyDescent="0.2">
      <c r="A801" s="226">
        <v>44694</v>
      </c>
      <c r="B801" s="225">
        <v>43.599998474121087</v>
      </c>
      <c r="C801" s="225">
        <v>95.120002746582031</v>
      </c>
      <c r="D801" s="225">
        <v>177.05999755859381</v>
      </c>
      <c r="E801" s="225">
        <v>147.11000061035159</v>
      </c>
    </row>
    <row r="802" spans="1:5" ht="15" x14ac:dyDescent="0.2">
      <c r="A802" s="226">
        <v>44697</v>
      </c>
      <c r="B802" s="225">
        <v>43.080001831054688</v>
      </c>
      <c r="C802" s="225">
        <v>94.239997863769531</v>
      </c>
      <c r="D802" s="225">
        <v>172.63999938964841</v>
      </c>
      <c r="E802" s="225">
        <v>145.53999328613281</v>
      </c>
    </row>
    <row r="803" spans="1:5" ht="15" x14ac:dyDescent="0.2">
      <c r="A803" s="226">
        <v>44698</v>
      </c>
      <c r="B803" s="225">
        <v>44.400001525878913</v>
      </c>
      <c r="C803" s="225">
        <v>102.4700012207031</v>
      </c>
      <c r="D803" s="225">
        <v>181.77000427246091</v>
      </c>
      <c r="E803" s="225">
        <v>149.24000549316409</v>
      </c>
    </row>
    <row r="804" spans="1:5" ht="15" x14ac:dyDescent="0.2">
      <c r="A804" s="226">
        <v>44699</v>
      </c>
      <c r="B804" s="225">
        <v>42.349998474121087</v>
      </c>
      <c r="C804" s="225">
        <v>96.279998779296875</v>
      </c>
      <c r="D804" s="225">
        <v>169.3800048828125</v>
      </c>
      <c r="E804" s="225">
        <v>140.82000732421881</v>
      </c>
    </row>
    <row r="805" spans="1:5" ht="15" x14ac:dyDescent="0.2">
      <c r="A805" s="226">
        <v>44700</v>
      </c>
      <c r="B805" s="225">
        <v>42.009998321533203</v>
      </c>
      <c r="C805" s="225">
        <v>96.669998168945313</v>
      </c>
      <c r="D805" s="225">
        <v>171.24000549316409</v>
      </c>
      <c r="E805" s="225">
        <v>137.3500061035156</v>
      </c>
    </row>
    <row r="806" spans="1:5" ht="15" x14ac:dyDescent="0.2">
      <c r="A806" s="226">
        <v>44701</v>
      </c>
      <c r="B806" s="225">
        <v>41.650001525878913</v>
      </c>
      <c r="C806" s="225">
        <v>93.5</v>
      </c>
      <c r="D806" s="225">
        <v>166.94000244140619</v>
      </c>
      <c r="E806" s="225">
        <v>137.5899963378906</v>
      </c>
    </row>
    <row r="807" spans="1:5" ht="15" x14ac:dyDescent="0.2">
      <c r="A807" s="226">
        <v>44704</v>
      </c>
      <c r="B807" s="225">
        <v>42</v>
      </c>
      <c r="C807" s="225">
        <v>95.069999694824219</v>
      </c>
      <c r="D807" s="225">
        <v>168.97999572753909</v>
      </c>
      <c r="E807" s="225">
        <v>143.11000061035159</v>
      </c>
    </row>
    <row r="808" spans="1:5" ht="15" x14ac:dyDescent="0.2">
      <c r="A808" s="226">
        <v>44705</v>
      </c>
      <c r="B808" s="225">
        <v>41.669998168945313</v>
      </c>
      <c r="C808" s="225">
        <v>91.160003662109375</v>
      </c>
      <c r="D808" s="225">
        <v>161.53999328613281</v>
      </c>
      <c r="E808" s="225">
        <v>140.36000061035159</v>
      </c>
    </row>
    <row r="809" spans="1:5" ht="15" x14ac:dyDescent="0.2">
      <c r="A809" s="226">
        <v>44706</v>
      </c>
      <c r="B809" s="225">
        <v>42.200000762939453</v>
      </c>
      <c r="C809" s="225">
        <v>92.650001525878906</v>
      </c>
      <c r="D809" s="225">
        <v>169.75</v>
      </c>
      <c r="E809" s="225">
        <v>140.52000427246091</v>
      </c>
    </row>
    <row r="810" spans="1:5" ht="15" x14ac:dyDescent="0.2">
      <c r="A810" s="226">
        <v>44707</v>
      </c>
      <c r="B810" s="225">
        <v>43.479999542236328</v>
      </c>
      <c r="C810" s="225">
        <v>98.75</v>
      </c>
      <c r="D810" s="225">
        <v>178.50999450683591</v>
      </c>
      <c r="E810" s="225">
        <v>143.7799987792969</v>
      </c>
    </row>
    <row r="811" spans="1:5" ht="15" x14ac:dyDescent="0.2">
      <c r="A811" s="226">
        <v>44708</v>
      </c>
      <c r="B811" s="225">
        <v>44.549999237060547</v>
      </c>
      <c r="C811" s="225">
        <v>102.2600021362305</v>
      </c>
      <c r="D811" s="225">
        <v>188.11000061035159</v>
      </c>
      <c r="E811" s="225">
        <v>149.63999938964841</v>
      </c>
    </row>
    <row r="812" spans="1:5" ht="15" x14ac:dyDescent="0.2">
      <c r="A812" s="226">
        <v>44712</v>
      </c>
      <c r="B812" s="225">
        <v>44.419998168945313</v>
      </c>
      <c r="C812" s="225">
        <v>101.86000061035161</v>
      </c>
      <c r="D812" s="225">
        <v>186.7200012207031</v>
      </c>
      <c r="E812" s="225">
        <v>148.8399963378906</v>
      </c>
    </row>
    <row r="813" spans="1:5" ht="15" x14ac:dyDescent="0.2">
      <c r="A813" s="226">
        <v>44713</v>
      </c>
      <c r="B813" s="225">
        <v>44.110000610351563</v>
      </c>
      <c r="C813" s="225">
        <v>101.2200012207031</v>
      </c>
      <c r="D813" s="225">
        <v>183.19999694824219</v>
      </c>
      <c r="E813" s="225">
        <v>148.71000671386719</v>
      </c>
    </row>
    <row r="814" spans="1:5" ht="15" x14ac:dyDescent="0.2">
      <c r="A814" s="226">
        <v>44714</v>
      </c>
      <c r="B814" s="225">
        <v>44.840000152587891</v>
      </c>
      <c r="C814" s="225">
        <v>108.5899963378906</v>
      </c>
      <c r="D814" s="225">
        <v>195.91999816894531</v>
      </c>
      <c r="E814" s="225">
        <v>151.21000671386719</v>
      </c>
    </row>
    <row r="815" spans="1:5" ht="15" x14ac:dyDescent="0.2">
      <c r="A815" s="226">
        <v>44715</v>
      </c>
      <c r="B815" s="225">
        <v>43.389999389648438</v>
      </c>
      <c r="C815" s="225">
        <v>106.3000030517578</v>
      </c>
      <c r="D815" s="225">
        <v>187.19999694824219</v>
      </c>
      <c r="E815" s="225">
        <v>145.3800048828125</v>
      </c>
    </row>
    <row r="816" spans="1:5" ht="15" x14ac:dyDescent="0.2">
      <c r="A816" s="226">
        <v>44718</v>
      </c>
      <c r="B816" s="225">
        <v>43.340000152587891</v>
      </c>
      <c r="C816" s="225">
        <v>105.65000152587891</v>
      </c>
      <c r="D816" s="225">
        <v>187.86000061035159</v>
      </c>
      <c r="E816" s="225">
        <v>146.13999938964841</v>
      </c>
    </row>
    <row r="817" spans="1:5" ht="15" x14ac:dyDescent="0.2">
      <c r="A817" s="226">
        <v>44719</v>
      </c>
      <c r="B817" s="225">
        <v>43.529998779296882</v>
      </c>
      <c r="C817" s="225">
        <v>105.2799987792969</v>
      </c>
      <c r="D817" s="225">
        <v>189.25999450683591</v>
      </c>
      <c r="E817" s="225">
        <v>148.71000671386719</v>
      </c>
    </row>
    <row r="818" spans="1:5" ht="15" x14ac:dyDescent="0.2">
      <c r="A818" s="226">
        <v>44720</v>
      </c>
      <c r="B818" s="225">
        <v>41.229999542236328</v>
      </c>
      <c r="C818" s="225">
        <v>101.90000152587891</v>
      </c>
      <c r="D818" s="225">
        <v>186.47999572753909</v>
      </c>
      <c r="E818" s="225">
        <v>147.96000671386719</v>
      </c>
    </row>
    <row r="819" spans="1:5" ht="15" x14ac:dyDescent="0.2">
      <c r="A819" s="226">
        <v>44721</v>
      </c>
      <c r="B819" s="225">
        <v>40.009998321533203</v>
      </c>
      <c r="C819" s="225">
        <v>98.800003051757813</v>
      </c>
      <c r="D819" s="225">
        <v>180.47999572753909</v>
      </c>
      <c r="E819" s="225">
        <v>142.63999938964841</v>
      </c>
    </row>
    <row r="820" spans="1:5" ht="15" x14ac:dyDescent="0.2">
      <c r="A820" s="226">
        <v>44722</v>
      </c>
      <c r="B820" s="225">
        <v>39.180000305175781</v>
      </c>
      <c r="C820" s="225">
        <v>94.819999694824219</v>
      </c>
      <c r="D820" s="225">
        <v>169.74000549316409</v>
      </c>
      <c r="E820" s="225">
        <v>137.1300048828125</v>
      </c>
    </row>
    <row r="821" spans="1:5" ht="15" x14ac:dyDescent="0.2">
      <c r="A821" s="226">
        <v>44725</v>
      </c>
      <c r="B821" s="225">
        <v>37.770000457763672</v>
      </c>
      <c r="C821" s="225">
        <v>86.989997863769531</v>
      </c>
      <c r="D821" s="225">
        <v>156.4700012207031</v>
      </c>
      <c r="E821" s="225">
        <v>131.8800048828125</v>
      </c>
    </row>
    <row r="822" spans="1:5" ht="15" x14ac:dyDescent="0.2">
      <c r="A822" s="226">
        <v>44726</v>
      </c>
      <c r="B822" s="225">
        <v>37.930000305175781</v>
      </c>
      <c r="C822" s="225">
        <v>86.989997863769531</v>
      </c>
      <c r="D822" s="225">
        <v>158.36000061035159</v>
      </c>
      <c r="E822" s="225">
        <v>132.75999450683591</v>
      </c>
    </row>
    <row r="823" spans="1:5" ht="15" x14ac:dyDescent="0.2">
      <c r="A823" s="226">
        <v>44727</v>
      </c>
      <c r="B823" s="225">
        <v>38.650001525878913</v>
      </c>
      <c r="C823" s="225">
        <v>89.300003051757813</v>
      </c>
      <c r="D823" s="225">
        <v>165.27000427246091</v>
      </c>
      <c r="E823" s="225">
        <v>135.42999267578119</v>
      </c>
    </row>
    <row r="824" spans="1:5" ht="15" x14ac:dyDescent="0.2">
      <c r="A824" s="226">
        <v>44728</v>
      </c>
      <c r="B824" s="225">
        <v>37.340000152587891</v>
      </c>
      <c r="C824" s="225">
        <v>82.050003051757813</v>
      </c>
      <c r="D824" s="225">
        <v>156.00999450683591</v>
      </c>
      <c r="E824" s="225">
        <v>130.05999755859381</v>
      </c>
    </row>
    <row r="825" spans="1:5" ht="15" x14ac:dyDescent="0.2">
      <c r="A825" s="226">
        <v>44729</v>
      </c>
      <c r="B825" s="225">
        <v>36.970001220703118</v>
      </c>
      <c r="C825" s="225">
        <v>81.569999694824219</v>
      </c>
      <c r="D825" s="225">
        <v>158.80000305175781</v>
      </c>
      <c r="E825" s="225">
        <v>131.55999755859381</v>
      </c>
    </row>
    <row r="826" spans="1:5" ht="15" x14ac:dyDescent="0.2">
      <c r="A826" s="226">
        <v>44733</v>
      </c>
      <c r="B826" s="225">
        <v>37.729999542236328</v>
      </c>
      <c r="C826" s="225">
        <v>83.790000915527344</v>
      </c>
      <c r="D826" s="225">
        <v>165.6600036621094</v>
      </c>
      <c r="E826" s="225">
        <v>135.8699951171875</v>
      </c>
    </row>
    <row r="827" spans="1:5" ht="15" x14ac:dyDescent="0.2">
      <c r="A827" s="226">
        <v>44734</v>
      </c>
      <c r="B827" s="225">
        <v>37.380001068115227</v>
      </c>
      <c r="C827" s="225">
        <v>83.75</v>
      </c>
      <c r="D827" s="225">
        <v>163.6000061035156</v>
      </c>
      <c r="E827" s="225">
        <v>135.3500061035156</v>
      </c>
    </row>
    <row r="828" spans="1:5" ht="15" x14ac:dyDescent="0.2">
      <c r="A828" s="226">
        <v>44735</v>
      </c>
      <c r="B828" s="225">
        <v>37.409999847412109</v>
      </c>
      <c r="C828" s="225">
        <v>82.430000305175781</v>
      </c>
      <c r="D828" s="225">
        <v>162.25</v>
      </c>
      <c r="E828" s="225">
        <v>138.27000427246091</v>
      </c>
    </row>
    <row r="829" spans="1:5" ht="15" x14ac:dyDescent="0.2">
      <c r="A829" s="226">
        <v>44736</v>
      </c>
      <c r="B829" s="225">
        <v>38.610000610351563</v>
      </c>
      <c r="C829" s="225">
        <v>87.080001831054688</v>
      </c>
      <c r="D829" s="225">
        <v>171.25999450683591</v>
      </c>
      <c r="E829" s="225">
        <v>141.6600036621094</v>
      </c>
    </row>
    <row r="830" spans="1:5" ht="15" x14ac:dyDescent="0.2">
      <c r="A830" s="226">
        <v>44739</v>
      </c>
      <c r="B830" s="225">
        <v>38.630001068115227</v>
      </c>
      <c r="C830" s="225">
        <v>86.160003662109375</v>
      </c>
      <c r="D830" s="225">
        <v>168.69000244140619</v>
      </c>
      <c r="E830" s="225">
        <v>141.6600036621094</v>
      </c>
    </row>
    <row r="831" spans="1:5" ht="15" x14ac:dyDescent="0.2">
      <c r="A831" s="226">
        <v>44740</v>
      </c>
      <c r="B831" s="225">
        <v>37.779998779296882</v>
      </c>
      <c r="C831" s="225">
        <v>80.779998779296875</v>
      </c>
      <c r="D831" s="225">
        <v>159.82000732421881</v>
      </c>
      <c r="E831" s="225">
        <v>137.44000244140619</v>
      </c>
    </row>
    <row r="832" spans="1:5" ht="15" x14ac:dyDescent="0.2">
      <c r="A832" s="226">
        <v>44741</v>
      </c>
      <c r="B832" s="225">
        <v>37.290000915527337</v>
      </c>
      <c r="C832" s="225">
        <v>77.989997863769531</v>
      </c>
      <c r="D832" s="225">
        <v>155.41999816894531</v>
      </c>
      <c r="E832" s="225">
        <v>139.22999572753909</v>
      </c>
    </row>
    <row r="833" spans="1:5" ht="15" x14ac:dyDescent="0.2">
      <c r="A833" s="226">
        <v>44742</v>
      </c>
      <c r="B833" s="225">
        <v>37.409999847412109</v>
      </c>
      <c r="C833" s="225">
        <v>76.470001220703125</v>
      </c>
      <c r="D833" s="225">
        <v>151.5899963378906</v>
      </c>
      <c r="E833" s="225">
        <v>136.7200012207031</v>
      </c>
    </row>
    <row r="834" spans="1:5" ht="15" x14ac:dyDescent="0.2">
      <c r="A834" s="226">
        <v>44743</v>
      </c>
      <c r="B834" s="225">
        <v>36.340000152587891</v>
      </c>
      <c r="C834" s="225">
        <v>73.669998168945313</v>
      </c>
      <c r="D834" s="225">
        <v>145.22999572753909</v>
      </c>
      <c r="E834" s="225">
        <v>138.92999267578119</v>
      </c>
    </row>
    <row r="835" spans="1:5" ht="15" x14ac:dyDescent="0.2">
      <c r="A835" s="226">
        <v>44747</v>
      </c>
      <c r="B835" s="225">
        <v>36.689998626708977</v>
      </c>
      <c r="C835" s="225">
        <v>75.199996948242188</v>
      </c>
      <c r="D835" s="225">
        <v>149.63999938964841</v>
      </c>
      <c r="E835" s="225">
        <v>141.55999755859381</v>
      </c>
    </row>
    <row r="836" spans="1:5" ht="15" x14ac:dyDescent="0.2">
      <c r="A836" s="226">
        <v>44748</v>
      </c>
      <c r="B836" s="225">
        <v>36.990001678466797</v>
      </c>
      <c r="C836" s="225">
        <v>75.349998474121094</v>
      </c>
      <c r="D836" s="225">
        <v>151.30000305175781</v>
      </c>
      <c r="E836" s="225">
        <v>142.91999816894531</v>
      </c>
    </row>
    <row r="837" spans="1:5" ht="15" x14ac:dyDescent="0.2">
      <c r="A837" s="226">
        <v>44749</v>
      </c>
      <c r="B837" s="225">
        <v>38.139999389648438</v>
      </c>
      <c r="C837" s="225">
        <v>79.300003051757813</v>
      </c>
      <c r="D837" s="225">
        <v>158.58000183105469</v>
      </c>
      <c r="E837" s="225">
        <v>146.3500061035156</v>
      </c>
    </row>
    <row r="838" spans="1:5" ht="15" x14ac:dyDescent="0.2">
      <c r="A838" s="226">
        <v>44750</v>
      </c>
      <c r="B838" s="225">
        <v>37.990001678466797</v>
      </c>
      <c r="C838" s="225">
        <v>79.349998474121094</v>
      </c>
      <c r="D838" s="225">
        <v>158.3800048828125</v>
      </c>
      <c r="E838" s="225">
        <v>147.03999328613281</v>
      </c>
    </row>
    <row r="839" spans="1:5" ht="15" x14ac:dyDescent="0.2">
      <c r="A839" s="226">
        <v>44753</v>
      </c>
      <c r="B839" s="225">
        <v>37.200000762939453</v>
      </c>
      <c r="C839" s="225">
        <v>76.949996948242188</v>
      </c>
      <c r="D839" s="225">
        <v>151.52000427246091</v>
      </c>
      <c r="E839" s="225">
        <v>144.8699951171875</v>
      </c>
    </row>
    <row r="840" spans="1:5" ht="15" x14ac:dyDescent="0.2">
      <c r="A840" s="226">
        <v>44754</v>
      </c>
      <c r="B840" s="225">
        <v>37.209999084472663</v>
      </c>
      <c r="C840" s="225">
        <v>76.360000610351563</v>
      </c>
      <c r="D840" s="225">
        <v>150.82000732421881</v>
      </c>
      <c r="E840" s="225">
        <v>145.86000061035159</v>
      </c>
    </row>
    <row r="841" spans="1:5" ht="15" x14ac:dyDescent="0.2">
      <c r="A841" s="226">
        <v>44755</v>
      </c>
      <c r="B841" s="225">
        <v>37.209999084472663</v>
      </c>
      <c r="C841" s="225">
        <v>77.519996643066406</v>
      </c>
      <c r="D841" s="225">
        <v>151.63999938964841</v>
      </c>
      <c r="E841" s="225">
        <v>145.49000549316409</v>
      </c>
    </row>
    <row r="842" spans="1:5" ht="15" x14ac:dyDescent="0.2">
      <c r="A842" s="226">
        <v>44756</v>
      </c>
      <c r="B842" s="225">
        <v>37.709999084472663</v>
      </c>
      <c r="C842" s="225">
        <v>78.599998474121094</v>
      </c>
      <c r="D842" s="225">
        <v>153.7200012207031</v>
      </c>
      <c r="E842" s="225">
        <v>148.4700012207031</v>
      </c>
    </row>
    <row r="843" spans="1:5" ht="15" x14ac:dyDescent="0.2">
      <c r="A843" s="226">
        <v>44757</v>
      </c>
      <c r="B843" s="225">
        <v>38.619998931884773</v>
      </c>
      <c r="C843" s="225">
        <v>81.110000610351563</v>
      </c>
      <c r="D843" s="225">
        <v>157.6199951171875</v>
      </c>
      <c r="E843" s="225">
        <v>150.16999816894531</v>
      </c>
    </row>
    <row r="844" spans="1:5" ht="15" x14ac:dyDescent="0.2">
      <c r="A844" s="226">
        <v>44760</v>
      </c>
      <c r="B844" s="225">
        <v>38.709999084472663</v>
      </c>
      <c r="C844" s="225">
        <v>81.430000305175781</v>
      </c>
      <c r="D844" s="225">
        <v>161.00999450683591</v>
      </c>
      <c r="E844" s="225">
        <v>147.07000732421881</v>
      </c>
    </row>
    <row r="845" spans="1:5" ht="15" x14ac:dyDescent="0.2">
      <c r="A845" s="226">
        <v>44761</v>
      </c>
      <c r="B845" s="225">
        <v>40.220001220703118</v>
      </c>
      <c r="C845" s="225">
        <v>85.879997253417969</v>
      </c>
      <c r="D845" s="225">
        <v>169.91999816894531</v>
      </c>
      <c r="E845" s="225">
        <v>151</v>
      </c>
    </row>
    <row r="846" spans="1:5" ht="15" x14ac:dyDescent="0.2">
      <c r="A846" s="226">
        <v>44762</v>
      </c>
      <c r="B846" s="225">
        <v>40.560001373291023</v>
      </c>
      <c r="C846" s="225">
        <v>89.430000305175781</v>
      </c>
      <c r="D846" s="225">
        <v>178.07000732421881</v>
      </c>
      <c r="E846" s="225">
        <v>153.03999328613281</v>
      </c>
    </row>
    <row r="847" spans="1:5" ht="15" x14ac:dyDescent="0.2">
      <c r="A847" s="226">
        <v>44763</v>
      </c>
      <c r="B847" s="225">
        <v>40.610000610351563</v>
      </c>
      <c r="C847" s="225">
        <v>91.089996337890625</v>
      </c>
      <c r="D847" s="225">
        <v>180.5</v>
      </c>
      <c r="E847" s="225">
        <v>155.3500061035156</v>
      </c>
    </row>
    <row r="848" spans="1:5" ht="15" x14ac:dyDescent="0.2">
      <c r="A848" s="226">
        <v>44764</v>
      </c>
      <c r="B848" s="225">
        <v>39.200000762939453</v>
      </c>
      <c r="C848" s="225">
        <v>88.099998474121094</v>
      </c>
      <c r="D848" s="225">
        <v>173.19000244140619</v>
      </c>
      <c r="E848" s="225">
        <v>154.0899963378906</v>
      </c>
    </row>
    <row r="849" spans="1:5" ht="15" x14ac:dyDescent="0.2">
      <c r="A849" s="226">
        <v>44767</v>
      </c>
      <c r="B849" s="225">
        <v>39.159999847412109</v>
      </c>
      <c r="C849" s="225">
        <v>87.540000915527344</v>
      </c>
      <c r="D849" s="225">
        <v>170.24000549316409</v>
      </c>
      <c r="E849" s="225">
        <v>152.94999694824219</v>
      </c>
    </row>
    <row r="850" spans="1:5" ht="15" x14ac:dyDescent="0.2">
      <c r="A850" s="226">
        <v>44768</v>
      </c>
      <c r="B850" s="225">
        <v>38.959999084472663</v>
      </c>
      <c r="C850" s="225">
        <v>85.25</v>
      </c>
      <c r="D850" s="225">
        <v>165.33000183105469</v>
      </c>
      <c r="E850" s="225">
        <v>151.6000061035156</v>
      </c>
    </row>
    <row r="851" spans="1:5" ht="15" x14ac:dyDescent="0.2">
      <c r="A851" s="226">
        <v>44769</v>
      </c>
      <c r="B851" s="225">
        <v>40.180000305175781</v>
      </c>
      <c r="C851" s="225">
        <v>89.819999694824219</v>
      </c>
      <c r="D851" s="225">
        <v>177.8999938964844</v>
      </c>
      <c r="E851" s="225">
        <v>156.78999328613281</v>
      </c>
    </row>
    <row r="852" spans="1:5" ht="15" x14ac:dyDescent="0.2">
      <c r="A852" s="226">
        <v>44770</v>
      </c>
      <c r="B852" s="225">
        <v>39.709999084472663</v>
      </c>
      <c r="C852" s="225">
        <v>91.669998168945313</v>
      </c>
      <c r="D852" s="225">
        <v>179.8399963378906</v>
      </c>
      <c r="E852" s="225">
        <v>157.3500061035156</v>
      </c>
    </row>
    <row r="853" spans="1:5" ht="15" x14ac:dyDescent="0.2">
      <c r="A853" s="226">
        <v>44771</v>
      </c>
      <c r="B853" s="225">
        <v>36.310001373291023</v>
      </c>
      <c r="C853" s="225">
        <v>94.470001220703125</v>
      </c>
      <c r="D853" s="225">
        <v>181.6300048828125</v>
      </c>
      <c r="E853" s="225">
        <v>162.50999450683591</v>
      </c>
    </row>
    <row r="854" spans="1:5" ht="15" x14ac:dyDescent="0.2">
      <c r="A854" s="226">
        <v>44774</v>
      </c>
      <c r="B854" s="225">
        <v>36.959999084472663</v>
      </c>
      <c r="C854" s="225">
        <v>96.779998779296875</v>
      </c>
      <c r="D854" s="225">
        <v>184.4100036621094</v>
      </c>
      <c r="E854" s="225">
        <v>161.50999450683591</v>
      </c>
    </row>
    <row r="855" spans="1:5" ht="15" x14ac:dyDescent="0.2">
      <c r="A855" s="226">
        <v>44775</v>
      </c>
      <c r="B855" s="225">
        <v>36.009998321533203</v>
      </c>
      <c r="C855" s="225">
        <v>99.290000915527344</v>
      </c>
      <c r="D855" s="225">
        <v>185.25999450683591</v>
      </c>
      <c r="E855" s="225">
        <v>160.00999450683591</v>
      </c>
    </row>
    <row r="856" spans="1:5" ht="15" x14ac:dyDescent="0.2">
      <c r="A856" s="226">
        <v>44776</v>
      </c>
      <c r="B856" s="225">
        <v>36.520000457763672</v>
      </c>
      <c r="C856" s="225">
        <v>98.089996337890625</v>
      </c>
      <c r="D856" s="225">
        <v>188.92999267578119</v>
      </c>
      <c r="E856" s="225">
        <v>166.1300048828125</v>
      </c>
    </row>
    <row r="857" spans="1:5" ht="15" x14ac:dyDescent="0.2">
      <c r="A857" s="226">
        <v>44777</v>
      </c>
      <c r="B857" s="225">
        <v>35.659999847412109</v>
      </c>
      <c r="C857" s="225">
        <v>103.9100036621094</v>
      </c>
      <c r="D857" s="225">
        <v>192.1499938964844</v>
      </c>
      <c r="E857" s="225">
        <v>165.80999755859381</v>
      </c>
    </row>
    <row r="858" spans="1:5" ht="15" x14ac:dyDescent="0.2">
      <c r="A858" s="226">
        <v>44778</v>
      </c>
      <c r="B858" s="225">
        <v>35.389999389648438</v>
      </c>
      <c r="C858" s="225">
        <v>102.30999755859381</v>
      </c>
      <c r="D858" s="225">
        <v>189.88999938964841</v>
      </c>
      <c r="E858" s="225">
        <v>165.3500061035156</v>
      </c>
    </row>
    <row r="859" spans="1:5" ht="15" x14ac:dyDescent="0.2">
      <c r="A859" s="226">
        <v>44781</v>
      </c>
      <c r="B859" s="225">
        <v>35.380001068115227</v>
      </c>
      <c r="C859" s="225">
        <v>100.0699996948242</v>
      </c>
      <c r="D859" s="225">
        <v>177.92999267578119</v>
      </c>
      <c r="E859" s="225">
        <v>164.8699951171875</v>
      </c>
    </row>
    <row r="860" spans="1:5" ht="15" x14ac:dyDescent="0.2">
      <c r="A860" s="226">
        <v>44782</v>
      </c>
      <c r="B860" s="225">
        <v>34.520000457763672</v>
      </c>
      <c r="C860" s="225">
        <v>95.540000915527344</v>
      </c>
      <c r="D860" s="225">
        <v>170.86000061035159</v>
      </c>
      <c r="E860" s="225">
        <v>164.91999816894531</v>
      </c>
    </row>
    <row r="861" spans="1:5" ht="15" x14ac:dyDescent="0.2">
      <c r="A861" s="226">
        <v>44783</v>
      </c>
      <c r="B861" s="225">
        <v>35.369998931884773</v>
      </c>
      <c r="C861" s="225">
        <v>99.050003051757813</v>
      </c>
      <c r="D861" s="225">
        <v>180.9700012207031</v>
      </c>
      <c r="E861" s="225">
        <v>169.24000549316409</v>
      </c>
    </row>
    <row r="862" spans="1:5" ht="15" x14ac:dyDescent="0.2">
      <c r="A862" s="226">
        <v>44784</v>
      </c>
      <c r="B862" s="225">
        <v>35.590000152587891</v>
      </c>
      <c r="C862" s="225">
        <v>98.120002746582031</v>
      </c>
      <c r="D862" s="225">
        <v>179.41999816894531</v>
      </c>
      <c r="E862" s="225">
        <v>168.49000549316409</v>
      </c>
    </row>
    <row r="863" spans="1:5" ht="15" x14ac:dyDescent="0.2">
      <c r="A863" s="226">
        <v>44785</v>
      </c>
      <c r="B863" s="225">
        <v>36.110000610351563</v>
      </c>
      <c r="C863" s="225">
        <v>100.8300018310547</v>
      </c>
      <c r="D863" s="225">
        <v>187.0899963378906</v>
      </c>
      <c r="E863" s="225">
        <v>172.1000061035156</v>
      </c>
    </row>
    <row r="864" spans="1:5" ht="15" x14ac:dyDescent="0.2">
      <c r="A864" s="226">
        <v>44788</v>
      </c>
      <c r="B864" s="225">
        <v>36.340000152587891</v>
      </c>
      <c r="C864" s="225">
        <v>101.0100021362305</v>
      </c>
      <c r="D864" s="225">
        <v>190.32000732421881</v>
      </c>
      <c r="E864" s="225">
        <v>173.19000244140619</v>
      </c>
    </row>
    <row r="865" spans="1:5" ht="15" x14ac:dyDescent="0.2">
      <c r="A865" s="226">
        <v>44789</v>
      </c>
      <c r="B865" s="225">
        <v>36.189998626708977</v>
      </c>
      <c r="C865" s="225">
        <v>100.1999969482422</v>
      </c>
      <c r="D865" s="225">
        <v>188.78999328613281</v>
      </c>
      <c r="E865" s="225">
        <v>173.0299987792969</v>
      </c>
    </row>
    <row r="866" spans="1:5" ht="15" x14ac:dyDescent="0.2">
      <c r="A866" s="226">
        <v>44790</v>
      </c>
      <c r="B866" s="225">
        <v>35.779998779296882</v>
      </c>
      <c r="C866" s="225">
        <v>98.269996643066406</v>
      </c>
      <c r="D866" s="225">
        <v>183.3500061035156</v>
      </c>
      <c r="E866" s="225">
        <v>174.55000305175781</v>
      </c>
    </row>
    <row r="867" spans="1:5" ht="15" x14ac:dyDescent="0.2">
      <c r="A867" s="226">
        <v>44791</v>
      </c>
      <c r="B867" s="225">
        <v>36.200000762939453</v>
      </c>
      <c r="C867" s="225">
        <v>100.44000244140619</v>
      </c>
      <c r="D867" s="225">
        <v>187.72999572753909</v>
      </c>
      <c r="E867" s="225">
        <v>174.1499938964844</v>
      </c>
    </row>
    <row r="868" spans="1:5" ht="15" x14ac:dyDescent="0.2">
      <c r="A868" s="226">
        <v>44792</v>
      </c>
      <c r="B868" s="225">
        <v>35.380001068115227</v>
      </c>
      <c r="C868" s="225">
        <v>95.949996948242188</v>
      </c>
      <c r="D868" s="225">
        <v>178.49000549316409</v>
      </c>
      <c r="E868" s="225">
        <v>171.52000427246091</v>
      </c>
    </row>
    <row r="869" spans="1:5" ht="15" x14ac:dyDescent="0.2">
      <c r="A869" s="226">
        <v>44795</v>
      </c>
      <c r="B869" s="225">
        <v>33.840000152587891</v>
      </c>
      <c r="C869" s="225">
        <v>92.839996337890625</v>
      </c>
      <c r="D869" s="225">
        <v>170.3399963378906</v>
      </c>
      <c r="E869" s="225">
        <v>167.57000732421881</v>
      </c>
    </row>
    <row r="870" spans="1:5" ht="15" x14ac:dyDescent="0.2">
      <c r="A870" s="226">
        <v>44796</v>
      </c>
      <c r="B870" s="225">
        <v>33.950000762939453</v>
      </c>
      <c r="C870" s="225">
        <v>92.489997863769531</v>
      </c>
      <c r="D870" s="225">
        <v>171.80999755859381</v>
      </c>
      <c r="E870" s="225">
        <v>167.22999572753909</v>
      </c>
    </row>
    <row r="871" spans="1:5" ht="15" x14ac:dyDescent="0.2">
      <c r="A871" s="226">
        <v>44797</v>
      </c>
      <c r="B871" s="225">
        <v>33.860000610351563</v>
      </c>
      <c r="C871" s="225">
        <v>92.730003356933594</v>
      </c>
      <c r="D871" s="225">
        <v>172.2200012207031</v>
      </c>
      <c r="E871" s="225">
        <v>167.5299987792969</v>
      </c>
    </row>
    <row r="872" spans="1:5" ht="15" x14ac:dyDescent="0.2">
      <c r="A872" s="226">
        <v>44798</v>
      </c>
      <c r="B872" s="225">
        <v>34.889999389648438</v>
      </c>
      <c r="C872" s="225">
        <v>97.180000305175781</v>
      </c>
      <c r="D872" s="225">
        <v>179.1300048828125</v>
      </c>
      <c r="E872" s="225">
        <v>170.0299987792969</v>
      </c>
    </row>
    <row r="873" spans="1:5" ht="15" x14ac:dyDescent="0.2">
      <c r="A873" s="226">
        <v>44799</v>
      </c>
      <c r="B873" s="225">
        <v>33.360000610351563</v>
      </c>
      <c r="C873" s="225">
        <v>91.180000305175781</v>
      </c>
      <c r="D873" s="225">
        <v>162.6000061035156</v>
      </c>
      <c r="E873" s="225">
        <v>163.6199951171875</v>
      </c>
    </row>
    <row r="874" spans="1:5" ht="15" x14ac:dyDescent="0.2">
      <c r="A874" s="226">
        <v>44802</v>
      </c>
      <c r="B874" s="225">
        <v>32.939998626708977</v>
      </c>
      <c r="C874" s="225">
        <v>88.489997863769531</v>
      </c>
      <c r="D874" s="225">
        <v>158.00999450683591</v>
      </c>
      <c r="E874" s="225">
        <v>161.3800048828125</v>
      </c>
    </row>
    <row r="875" spans="1:5" ht="15" x14ac:dyDescent="0.2">
      <c r="A875" s="226">
        <v>44803</v>
      </c>
      <c r="B875" s="225">
        <v>32.259998321533203</v>
      </c>
      <c r="C875" s="225">
        <v>86.94000244140625</v>
      </c>
      <c r="D875" s="225">
        <v>154.67999267578119</v>
      </c>
      <c r="E875" s="225">
        <v>158.9100036621094</v>
      </c>
    </row>
    <row r="876" spans="1:5" ht="15" x14ac:dyDescent="0.2">
      <c r="A876" s="226">
        <v>44804</v>
      </c>
      <c r="B876" s="225">
        <v>31.920000076293949</v>
      </c>
      <c r="C876" s="225">
        <v>84.870002746582031</v>
      </c>
      <c r="D876" s="225">
        <v>150.94000244140619</v>
      </c>
      <c r="E876" s="225">
        <v>157.2200012207031</v>
      </c>
    </row>
    <row r="877" spans="1:5" ht="15" x14ac:dyDescent="0.2">
      <c r="A877" s="226">
        <v>44805</v>
      </c>
      <c r="B877" s="225">
        <v>31.760000228881839</v>
      </c>
      <c r="C877" s="225">
        <v>82.330001831054688</v>
      </c>
      <c r="D877" s="225">
        <v>139.3699951171875</v>
      </c>
      <c r="E877" s="225">
        <v>157.96000671386719</v>
      </c>
    </row>
    <row r="878" spans="1:5" ht="15" x14ac:dyDescent="0.2">
      <c r="A878" s="226">
        <v>44806</v>
      </c>
      <c r="B878" s="225">
        <v>31.219999313354489</v>
      </c>
      <c r="C878" s="225">
        <v>80.239997863769531</v>
      </c>
      <c r="D878" s="225">
        <v>136.4700012207031</v>
      </c>
      <c r="E878" s="225">
        <v>155.80999755859381</v>
      </c>
    </row>
    <row r="879" spans="1:5" ht="15" x14ac:dyDescent="0.2">
      <c r="A879" s="226">
        <v>44810</v>
      </c>
      <c r="B879" s="225">
        <v>30.360000610351559</v>
      </c>
      <c r="C879" s="225">
        <v>78.720001220703125</v>
      </c>
      <c r="D879" s="225">
        <v>134.6499938964844</v>
      </c>
      <c r="E879" s="225">
        <v>154.5299987792969</v>
      </c>
    </row>
    <row r="880" spans="1:5" ht="15" x14ac:dyDescent="0.2">
      <c r="A880" s="226">
        <v>44811</v>
      </c>
      <c r="B880" s="225">
        <v>30.64999961853027</v>
      </c>
      <c r="C880" s="225">
        <v>79.610000610351563</v>
      </c>
      <c r="D880" s="225">
        <v>137.13999938964841</v>
      </c>
      <c r="E880" s="225">
        <v>155.96000671386719</v>
      </c>
    </row>
    <row r="881" spans="1:5" ht="15" x14ac:dyDescent="0.2">
      <c r="A881" s="226">
        <v>44812</v>
      </c>
      <c r="B881" s="225">
        <v>30.75</v>
      </c>
      <c r="C881" s="225">
        <v>82.779998779296875</v>
      </c>
      <c r="D881" s="225">
        <v>139.8999938964844</v>
      </c>
      <c r="E881" s="225">
        <v>154.46000671386719</v>
      </c>
    </row>
    <row r="882" spans="1:5" ht="15" x14ac:dyDescent="0.2">
      <c r="A882" s="226">
        <v>44813</v>
      </c>
      <c r="B882" s="225">
        <v>31.45999908447266</v>
      </c>
      <c r="C882" s="225">
        <v>85.449996948242188</v>
      </c>
      <c r="D882" s="225">
        <v>143.8699951171875</v>
      </c>
      <c r="E882" s="225">
        <v>157.3699951171875</v>
      </c>
    </row>
    <row r="883" spans="1:5" ht="15" x14ac:dyDescent="0.2">
      <c r="A883" s="226">
        <v>44816</v>
      </c>
      <c r="B883" s="225">
        <v>31.559999465942379</v>
      </c>
      <c r="C883" s="225">
        <v>84.639999389648438</v>
      </c>
      <c r="D883" s="225">
        <v>145.05000305175781</v>
      </c>
      <c r="E883" s="225">
        <v>163.42999267578119</v>
      </c>
    </row>
    <row r="884" spans="1:5" ht="15" x14ac:dyDescent="0.2">
      <c r="A884" s="226">
        <v>44817</v>
      </c>
      <c r="B884" s="225">
        <v>29.29000091552734</v>
      </c>
      <c r="C884" s="225">
        <v>77.029998779296875</v>
      </c>
      <c r="D884" s="225">
        <v>131.30999755859381</v>
      </c>
      <c r="E884" s="225">
        <v>153.8399963378906</v>
      </c>
    </row>
    <row r="885" spans="1:5" ht="15" x14ac:dyDescent="0.2">
      <c r="A885" s="226">
        <v>44818</v>
      </c>
      <c r="B885" s="225">
        <v>29.180000305175781</v>
      </c>
      <c r="C885" s="225">
        <v>77.449996948242188</v>
      </c>
      <c r="D885" s="225">
        <v>131.2799987792969</v>
      </c>
      <c r="E885" s="225">
        <v>155.30999755859381</v>
      </c>
    </row>
    <row r="886" spans="1:5" ht="15" x14ac:dyDescent="0.2">
      <c r="A886" s="226">
        <v>44819</v>
      </c>
      <c r="B886" s="225">
        <v>28.840000152587891</v>
      </c>
      <c r="C886" s="225">
        <v>76.660003662109375</v>
      </c>
      <c r="D886" s="225">
        <v>129.28999328613281</v>
      </c>
      <c r="E886" s="225">
        <v>152.3699951171875</v>
      </c>
    </row>
    <row r="887" spans="1:5" ht="15" x14ac:dyDescent="0.2">
      <c r="A887" s="226">
        <v>44820</v>
      </c>
      <c r="B887" s="225">
        <v>29.239999771118161</v>
      </c>
      <c r="C887" s="225">
        <v>76.510002136230469</v>
      </c>
      <c r="D887" s="225">
        <v>131.97999572753909</v>
      </c>
      <c r="E887" s="225">
        <v>150.69999694824219</v>
      </c>
    </row>
    <row r="888" spans="1:5" ht="15" x14ac:dyDescent="0.2">
      <c r="A888" s="226">
        <v>44823</v>
      </c>
      <c r="B888" s="225">
        <v>29.440000534057621</v>
      </c>
      <c r="C888" s="225">
        <v>76.769996643066406</v>
      </c>
      <c r="D888" s="225">
        <v>133.82000732421881</v>
      </c>
      <c r="E888" s="225">
        <v>154.47999572753909</v>
      </c>
    </row>
    <row r="889" spans="1:5" ht="15" x14ac:dyDescent="0.2">
      <c r="A889" s="226">
        <v>44824</v>
      </c>
      <c r="B889" s="225">
        <v>28.95999908447266</v>
      </c>
      <c r="C889" s="225">
        <v>75.25</v>
      </c>
      <c r="D889" s="225">
        <v>131.75999450683591</v>
      </c>
      <c r="E889" s="225">
        <v>156.8999938964844</v>
      </c>
    </row>
    <row r="890" spans="1:5" ht="15" x14ac:dyDescent="0.2">
      <c r="A890" s="226">
        <v>44825</v>
      </c>
      <c r="B890" s="225">
        <v>28.469999313354489</v>
      </c>
      <c r="C890" s="225">
        <v>74.480003356933594</v>
      </c>
      <c r="D890" s="225">
        <v>132.61000061035159</v>
      </c>
      <c r="E890" s="225">
        <v>153.7200012207031</v>
      </c>
    </row>
    <row r="891" spans="1:5" ht="15" x14ac:dyDescent="0.2">
      <c r="A891" s="226">
        <v>44826</v>
      </c>
      <c r="B891" s="225">
        <v>28.069999694824219</v>
      </c>
      <c r="C891" s="225">
        <v>69.5</v>
      </c>
      <c r="D891" s="225">
        <v>125.61000061035161</v>
      </c>
      <c r="E891" s="225">
        <v>152.74000549316409</v>
      </c>
    </row>
    <row r="892" spans="1:5" ht="15" x14ac:dyDescent="0.2">
      <c r="A892" s="226">
        <v>44827</v>
      </c>
      <c r="B892" s="225">
        <v>27.520000457763668</v>
      </c>
      <c r="C892" s="225">
        <v>67.959999084472656</v>
      </c>
      <c r="D892" s="225">
        <v>125.1600036621094</v>
      </c>
      <c r="E892" s="225">
        <v>150.42999267578119</v>
      </c>
    </row>
    <row r="893" spans="1:5" ht="15" x14ac:dyDescent="0.2">
      <c r="A893" s="226">
        <v>44830</v>
      </c>
      <c r="B893" s="225">
        <v>26.969999313354489</v>
      </c>
      <c r="C893" s="225">
        <v>66.300003051757813</v>
      </c>
      <c r="D893" s="225">
        <v>122.2799987792969</v>
      </c>
      <c r="E893" s="225">
        <v>150.77000427246091</v>
      </c>
    </row>
    <row r="894" spans="1:5" ht="15" x14ac:dyDescent="0.2">
      <c r="A894" s="226">
        <v>44831</v>
      </c>
      <c r="B894" s="225">
        <v>26.889999389648441</v>
      </c>
      <c r="C894" s="225">
        <v>67.169998168945313</v>
      </c>
      <c r="D894" s="225">
        <v>124.129997253418</v>
      </c>
      <c r="E894" s="225">
        <v>151.75999450683591</v>
      </c>
    </row>
    <row r="895" spans="1:5" ht="15" x14ac:dyDescent="0.2">
      <c r="A895" s="226">
        <v>44832</v>
      </c>
      <c r="B895" s="225">
        <v>27.129999160766602</v>
      </c>
      <c r="C895" s="225">
        <v>68.360000610351563</v>
      </c>
      <c r="D895" s="225">
        <v>127.36000061035161</v>
      </c>
      <c r="E895" s="225">
        <v>149.8399963378906</v>
      </c>
    </row>
    <row r="896" spans="1:5" ht="15" x14ac:dyDescent="0.2">
      <c r="A896" s="226">
        <v>44833</v>
      </c>
      <c r="B896" s="225">
        <v>26.379999160766602</v>
      </c>
      <c r="C896" s="225">
        <v>64.139999389648438</v>
      </c>
      <c r="D896" s="225">
        <v>122.1999969482422</v>
      </c>
      <c r="E896" s="225">
        <v>142.47999572753909</v>
      </c>
    </row>
    <row r="897" spans="1:5" ht="15" x14ac:dyDescent="0.2">
      <c r="A897" s="226">
        <v>44834</v>
      </c>
      <c r="B897" s="225">
        <v>25.770000457763668</v>
      </c>
      <c r="C897" s="225">
        <v>63.360000610351563</v>
      </c>
      <c r="D897" s="225">
        <v>121.38999938964839</v>
      </c>
      <c r="E897" s="225">
        <v>138.19999694824219</v>
      </c>
    </row>
    <row r="898" spans="1:5" ht="15" x14ac:dyDescent="0.2">
      <c r="A898" s="226">
        <v>44837</v>
      </c>
      <c r="B898" s="225">
        <v>26.969999313354489</v>
      </c>
      <c r="C898" s="225">
        <v>66.110000610351563</v>
      </c>
      <c r="D898" s="225">
        <v>125.120002746582</v>
      </c>
      <c r="E898" s="225">
        <v>142.44999694824219</v>
      </c>
    </row>
    <row r="899" spans="1:5" ht="15" x14ac:dyDescent="0.2">
      <c r="A899" s="226">
        <v>44838</v>
      </c>
      <c r="B899" s="225">
        <v>27.70000076293945</v>
      </c>
      <c r="C899" s="225">
        <v>67.900001525878906</v>
      </c>
      <c r="D899" s="225">
        <v>131.66999816894531</v>
      </c>
      <c r="E899" s="225">
        <v>146.1000061035156</v>
      </c>
    </row>
    <row r="900" spans="1:5" ht="15" x14ac:dyDescent="0.2">
      <c r="A900" s="226">
        <v>44839</v>
      </c>
      <c r="B900" s="225">
        <v>27.639999389648441</v>
      </c>
      <c r="C900" s="225">
        <v>67.94000244140625</v>
      </c>
      <c r="D900" s="225">
        <v>132.0899963378906</v>
      </c>
      <c r="E900" s="225">
        <v>146.3999938964844</v>
      </c>
    </row>
    <row r="901" spans="1:5" ht="15" x14ac:dyDescent="0.2">
      <c r="A901" s="226">
        <v>44840</v>
      </c>
      <c r="B901" s="225">
        <v>27.180000305175781</v>
      </c>
      <c r="C901" s="225">
        <v>67.849998474121094</v>
      </c>
      <c r="D901" s="225">
        <v>131.30000305175781</v>
      </c>
      <c r="E901" s="225">
        <v>145.42999267578119</v>
      </c>
    </row>
    <row r="902" spans="1:5" ht="15" x14ac:dyDescent="0.2">
      <c r="A902" s="226">
        <v>44841</v>
      </c>
      <c r="B902" s="225">
        <v>25.719999313354489</v>
      </c>
      <c r="C902" s="225">
        <v>58.439998626708977</v>
      </c>
      <c r="D902" s="225">
        <v>120.7600021362305</v>
      </c>
      <c r="E902" s="225">
        <v>140.0899963378906</v>
      </c>
    </row>
    <row r="903" spans="1:5" ht="15" x14ac:dyDescent="0.2">
      <c r="A903" s="226">
        <v>44844</v>
      </c>
      <c r="B903" s="225">
        <v>25.20000076293945</v>
      </c>
      <c r="C903" s="225">
        <v>57.810001373291023</v>
      </c>
      <c r="D903" s="225">
        <v>116.6999969482422</v>
      </c>
      <c r="E903" s="225">
        <v>140.41999816894531</v>
      </c>
    </row>
    <row r="904" spans="1:5" ht="15" x14ac:dyDescent="0.2">
      <c r="A904" s="226">
        <v>44845</v>
      </c>
      <c r="B904" s="225">
        <v>25.04000091552734</v>
      </c>
      <c r="C904" s="225">
        <v>57.630001068115227</v>
      </c>
      <c r="D904" s="225">
        <v>115.86000061035161</v>
      </c>
      <c r="E904" s="225">
        <v>138.97999572753909</v>
      </c>
    </row>
    <row r="905" spans="1:5" ht="15" x14ac:dyDescent="0.2">
      <c r="A905" s="226">
        <v>44846</v>
      </c>
      <c r="B905" s="225">
        <v>25.329999923706051</v>
      </c>
      <c r="C905" s="225">
        <v>57.849998474121087</v>
      </c>
      <c r="D905" s="225">
        <v>115</v>
      </c>
      <c r="E905" s="225">
        <v>138.3399963378906</v>
      </c>
    </row>
    <row r="906" spans="1:5" ht="15" x14ac:dyDescent="0.2">
      <c r="A906" s="226">
        <v>44847</v>
      </c>
      <c r="B906" s="225">
        <v>26.420000076293949</v>
      </c>
      <c r="C906" s="225">
        <v>58.939998626708977</v>
      </c>
      <c r="D906" s="225">
        <v>119.59999847412109</v>
      </c>
      <c r="E906" s="225">
        <v>142.99000549316409</v>
      </c>
    </row>
    <row r="907" spans="1:5" ht="15" x14ac:dyDescent="0.2">
      <c r="A907" s="226">
        <v>44848</v>
      </c>
      <c r="B907" s="225">
        <v>25.909999847412109</v>
      </c>
      <c r="C907" s="225">
        <v>55.939998626708977</v>
      </c>
      <c r="D907" s="225">
        <v>112.26999664306641</v>
      </c>
      <c r="E907" s="225">
        <v>138.3800048828125</v>
      </c>
    </row>
    <row r="908" spans="1:5" ht="15" x14ac:dyDescent="0.2">
      <c r="A908" s="226">
        <v>44851</v>
      </c>
      <c r="B908" s="225">
        <v>26.420000076293949</v>
      </c>
      <c r="C908" s="225">
        <v>57.959999084472663</v>
      </c>
      <c r="D908" s="225">
        <v>118.879997253418</v>
      </c>
      <c r="E908" s="225">
        <v>142.4100036621094</v>
      </c>
    </row>
    <row r="909" spans="1:5" ht="15" x14ac:dyDescent="0.2">
      <c r="A909" s="226">
        <v>44852</v>
      </c>
      <c r="B909" s="225">
        <v>25.870000839233398</v>
      </c>
      <c r="C909" s="225">
        <v>57.919998168945313</v>
      </c>
      <c r="D909" s="225">
        <v>119.6699981689453</v>
      </c>
      <c r="E909" s="225">
        <v>143.75</v>
      </c>
    </row>
    <row r="910" spans="1:5" ht="15" x14ac:dyDescent="0.2">
      <c r="A910" s="226">
        <v>44853</v>
      </c>
      <c r="B910" s="225">
        <v>26</v>
      </c>
      <c r="C910" s="225">
        <v>57.229999542236328</v>
      </c>
      <c r="D910" s="225">
        <v>120.5100021362305</v>
      </c>
      <c r="E910" s="225">
        <v>143.86000061035159</v>
      </c>
    </row>
    <row r="911" spans="1:5" ht="15" x14ac:dyDescent="0.2">
      <c r="A911" s="226">
        <v>44854</v>
      </c>
      <c r="B911" s="225">
        <v>26.079999923706051</v>
      </c>
      <c r="C911" s="225">
        <v>57.770000457763672</v>
      </c>
      <c r="D911" s="225">
        <v>121.94000244140619</v>
      </c>
      <c r="E911" s="225">
        <v>143.38999938964841</v>
      </c>
    </row>
    <row r="912" spans="1:5" ht="15" x14ac:dyDescent="0.2">
      <c r="A912" s="226">
        <v>44855</v>
      </c>
      <c r="B912" s="225">
        <v>26.969999313354489</v>
      </c>
      <c r="C912" s="225">
        <v>58.819999694824219</v>
      </c>
      <c r="D912" s="225">
        <v>124.6600036621094</v>
      </c>
      <c r="E912" s="225">
        <v>147.27000427246091</v>
      </c>
    </row>
    <row r="913" spans="1:5" ht="15" x14ac:dyDescent="0.2">
      <c r="A913" s="226">
        <v>44858</v>
      </c>
      <c r="B913" s="225">
        <v>27.180000305175781</v>
      </c>
      <c r="C913" s="225">
        <v>58.700000762939453</v>
      </c>
      <c r="D913" s="225">
        <v>125.9899978637695</v>
      </c>
      <c r="E913" s="225">
        <v>149.44999694824219</v>
      </c>
    </row>
    <row r="914" spans="1:5" ht="15" x14ac:dyDescent="0.2">
      <c r="A914" s="226">
        <v>44859</v>
      </c>
      <c r="B914" s="225">
        <v>27.409999847412109</v>
      </c>
      <c r="C914" s="225">
        <v>61.470001220703118</v>
      </c>
      <c r="D914" s="225">
        <v>132.61000061035159</v>
      </c>
      <c r="E914" s="225">
        <v>152.3399963378906</v>
      </c>
    </row>
    <row r="915" spans="1:5" ht="15" x14ac:dyDescent="0.2">
      <c r="A915" s="226">
        <v>44860</v>
      </c>
      <c r="B915" s="225">
        <v>27.20999908447266</v>
      </c>
      <c r="C915" s="225">
        <v>59.729999542236328</v>
      </c>
      <c r="D915" s="225">
        <v>128.96000671386719</v>
      </c>
      <c r="E915" s="225">
        <v>149.3500061035156</v>
      </c>
    </row>
    <row r="916" spans="1:5" ht="15" x14ac:dyDescent="0.2">
      <c r="A916" s="226">
        <v>44861</v>
      </c>
      <c r="B916" s="225">
        <v>26.270000457763668</v>
      </c>
      <c r="C916" s="225">
        <v>58.599998474121087</v>
      </c>
      <c r="D916" s="225">
        <v>131.75999450683591</v>
      </c>
      <c r="E916" s="225">
        <v>144.80000305175781</v>
      </c>
    </row>
    <row r="917" spans="1:5" ht="15" x14ac:dyDescent="0.2">
      <c r="A917" s="226">
        <v>44862</v>
      </c>
      <c r="B917" s="225">
        <v>29.069999694824219</v>
      </c>
      <c r="C917" s="225">
        <v>62.009998321533203</v>
      </c>
      <c r="D917" s="225">
        <v>138.3399963378906</v>
      </c>
      <c r="E917" s="225">
        <v>155.74000549316409</v>
      </c>
    </row>
    <row r="918" spans="1:5" ht="15" x14ac:dyDescent="0.2">
      <c r="A918" s="226">
        <v>44865</v>
      </c>
      <c r="B918" s="225">
        <v>28.430000305175781</v>
      </c>
      <c r="C918" s="225">
        <v>60.060001373291023</v>
      </c>
      <c r="D918" s="225">
        <v>134.9700012207031</v>
      </c>
      <c r="E918" s="225">
        <v>153.3399963378906</v>
      </c>
    </row>
    <row r="919" spans="1:5" ht="15" x14ac:dyDescent="0.2">
      <c r="A919" s="226">
        <v>44866</v>
      </c>
      <c r="B919" s="225">
        <v>28.29999923706055</v>
      </c>
      <c r="C919" s="225">
        <v>59.659999847412109</v>
      </c>
      <c r="D919" s="225">
        <v>135.42999267578119</v>
      </c>
      <c r="E919" s="225">
        <v>150.6499938964844</v>
      </c>
    </row>
    <row r="920" spans="1:5" ht="15" x14ac:dyDescent="0.2">
      <c r="A920" s="226">
        <v>44867</v>
      </c>
      <c r="B920" s="225">
        <v>27.420000076293949</v>
      </c>
      <c r="C920" s="225">
        <v>58.630001068115227</v>
      </c>
      <c r="D920" s="225">
        <v>132.19000244140619</v>
      </c>
      <c r="E920" s="225">
        <v>145.0299987792969</v>
      </c>
    </row>
    <row r="921" spans="1:5" ht="15" x14ac:dyDescent="0.2">
      <c r="A921" s="226">
        <v>44868</v>
      </c>
      <c r="B921" s="225">
        <v>27.389999389648441</v>
      </c>
      <c r="C921" s="225">
        <v>60.110000610351563</v>
      </c>
      <c r="D921" s="225">
        <v>134.21000671386719</v>
      </c>
      <c r="E921" s="225">
        <v>138.8800048828125</v>
      </c>
    </row>
    <row r="922" spans="1:5" ht="15" x14ac:dyDescent="0.2">
      <c r="A922" s="226">
        <v>44869</v>
      </c>
      <c r="B922" s="225">
        <v>28.20000076293945</v>
      </c>
      <c r="C922" s="225">
        <v>62.189998626708977</v>
      </c>
      <c r="D922" s="225">
        <v>141.55999755859381</v>
      </c>
      <c r="E922" s="225">
        <v>138.3800048828125</v>
      </c>
    </row>
    <row r="923" spans="1:5" ht="15" x14ac:dyDescent="0.2">
      <c r="A923" s="226">
        <v>44872</v>
      </c>
      <c r="B923" s="225">
        <v>28.409999847412109</v>
      </c>
      <c r="C923" s="225">
        <v>63.080001831054688</v>
      </c>
      <c r="D923" s="225">
        <v>143.00999450683591</v>
      </c>
      <c r="E923" s="225">
        <v>138.91999816894531</v>
      </c>
    </row>
    <row r="924" spans="1:5" ht="15" x14ac:dyDescent="0.2">
      <c r="A924" s="226">
        <v>44873</v>
      </c>
      <c r="B924" s="225">
        <v>28.479999542236332</v>
      </c>
      <c r="C924" s="225">
        <v>63.849998474121087</v>
      </c>
      <c r="D924" s="225">
        <v>146.02000427246091</v>
      </c>
      <c r="E924" s="225">
        <v>139.5</v>
      </c>
    </row>
    <row r="925" spans="1:5" ht="15" x14ac:dyDescent="0.2">
      <c r="A925" s="226">
        <v>44874</v>
      </c>
      <c r="B925" s="225">
        <v>27.520000457763668</v>
      </c>
      <c r="C925" s="225">
        <v>59.919998168945313</v>
      </c>
      <c r="D925" s="225">
        <v>137.75999450683591</v>
      </c>
      <c r="E925" s="225">
        <v>134.8699951171875</v>
      </c>
    </row>
    <row r="926" spans="1:5" ht="15" x14ac:dyDescent="0.2">
      <c r="A926" s="226">
        <v>44875</v>
      </c>
      <c r="B926" s="225">
        <v>29.760000228881839</v>
      </c>
      <c r="C926" s="225">
        <v>68.470001220703125</v>
      </c>
      <c r="D926" s="225">
        <v>157.5</v>
      </c>
      <c r="E926" s="225">
        <v>146.8699951171875</v>
      </c>
    </row>
    <row r="927" spans="1:5" ht="15" x14ac:dyDescent="0.2">
      <c r="A927" s="226">
        <v>44876</v>
      </c>
      <c r="B927" s="225">
        <v>30.430000305175781</v>
      </c>
      <c r="C927" s="225">
        <v>72.370002746582031</v>
      </c>
      <c r="D927" s="225">
        <v>163.27000427246091</v>
      </c>
      <c r="E927" s="225">
        <v>149.69999694824219</v>
      </c>
    </row>
    <row r="928" spans="1:5" ht="15" x14ac:dyDescent="0.2">
      <c r="A928" s="226">
        <v>44879</v>
      </c>
      <c r="B928" s="225">
        <v>30.35000038146973</v>
      </c>
      <c r="C928" s="225">
        <v>73.529998779296875</v>
      </c>
      <c r="D928" s="225">
        <v>162.94999694824219</v>
      </c>
      <c r="E928" s="225">
        <v>148.2799987792969</v>
      </c>
    </row>
    <row r="929" spans="1:5" ht="15" x14ac:dyDescent="0.2">
      <c r="A929" s="226">
        <v>44880</v>
      </c>
      <c r="B929" s="225">
        <v>30.70999908447266</v>
      </c>
      <c r="C929" s="225">
        <v>76.370002746582031</v>
      </c>
      <c r="D929" s="225">
        <v>166.6600036621094</v>
      </c>
      <c r="E929" s="225">
        <v>150.03999328613281</v>
      </c>
    </row>
    <row r="930" spans="1:5" ht="15" x14ac:dyDescent="0.2">
      <c r="A930" s="226">
        <v>44881</v>
      </c>
      <c r="B930" s="225">
        <v>29.530000686645511</v>
      </c>
      <c r="C930" s="225">
        <v>72.699996948242188</v>
      </c>
      <c r="D930" s="225">
        <v>159.1000061035156</v>
      </c>
      <c r="E930" s="225">
        <v>148.78999328613281</v>
      </c>
    </row>
    <row r="931" spans="1:5" ht="15" x14ac:dyDescent="0.2">
      <c r="A931" s="226">
        <v>44882</v>
      </c>
      <c r="B931" s="225">
        <v>29.889999389648441</v>
      </c>
      <c r="C931" s="225">
        <v>73.900001525878906</v>
      </c>
      <c r="D931" s="225">
        <v>156.77000427246091</v>
      </c>
      <c r="E931" s="225">
        <v>150.7200012207031</v>
      </c>
    </row>
    <row r="932" spans="1:5" ht="15" x14ac:dyDescent="0.2">
      <c r="A932" s="226">
        <v>44883</v>
      </c>
      <c r="B932" s="225">
        <v>29.870000839233398</v>
      </c>
      <c r="C932" s="225">
        <v>73.569999694824219</v>
      </c>
      <c r="D932" s="225">
        <v>154.0899963378906</v>
      </c>
      <c r="E932" s="225">
        <v>151.28999328613281</v>
      </c>
    </row>
    <row r="933" spans="1:5" ht="15" x14ac:dyDescent="0.2">
      <c r="A933" s="226">
        <v>44886</v>
      </c>
      <c r="B933" s="225">
        <v>28.940000534057621</v>
      </c>
      <c r="C933" s="225">
        <v>72.459999084472656</v>
      </c>
      <c r="D933" s="225">
        <v>153.16999816894531</v>
      </c>
      <c r="E933" s="225">
        <v>148.00999450683591</v>
      </c>
    </row>
    <row r="934" spans="1:5" ht="15" x14ac:dyDescent="0.2">
      <c r="A934" s="226">
        <v>44887</v>
      </c>
      <c r="B934" s="225">
        <v>29.819999694824219</v>
      </c>
      <c r="C934" s="225">
        <v>75.25</v>
      </c>
      <c r="D934" s="225">
        <v>160.3800048828125</v>
      </c>
      <c r="E934" s="225">
        <v>150.17999267578119</v>
      </c>
    </row>
    <row r="935" spans="1:5" ht="15" x14ac:dyDescent="0.2">
      <c r="A935" s="226">
        <v>44888</v>
      </c>
      <c r="B935" s="225">
        <v>29.670000076293949</v>
      </c>
      <c r="C935" s="225">
        <v>76.400001525878906</v>
      </c>
      <c r="D935" s="225">
        <v>165.19000244140619</v>
      </c>
      <c r="E935" s="225">
        <v>151.07000732421881</v>
      </c>
    </row>
    <row r="936" spans="1:5" ht="15" x14ac:dyDescent="0.2">
      <c r="A936" s="226">
        <v>44890</v>
      </c>
      <c r="B936" s="225">
        <v>29.340000152587891</v>
      </c>
      <c r="C936" s="225">
        <v>75.139999389648438</v>
      </c>
      <c r="D936" s="225">
        <v>162.69999694824219</v>
      </c>
      <c r="E936" s="225">
        <v>148.11000061035159</v>
      </c>
    </row>
    <row r="937" spans="1:5" ht="15" x14ac:dyDescent="0.2">
      <c r="A937" s="226">
        <v>44893</v>
      </c>
      <c r="B937" s="225">
        <v>28.729999542236332</v>
      </c>
      <c r="C937" s="225">
        <v>73.19000244140625</v>
      </c>
      <c r="D937" s="225">
        <v>158.27000427246091</v>
      </c>
      <c r="E937" s="225">
        <v>144.2200012207031</v>
      </c>
    </row>
    <row r="938" spans="1:5" ht="15" x14ac:dyDescent="0.2">
      <c r="A938" s="226">
        <v>44894</v>
      </c>
      <c r="B938" s="225">
        <v>28.89999961853027</v>
      </c>
      <c r="C938" s="225">
        <v>73.389999389648438</v>
      </c>
      <c r="D938" s="225">
        <v>156.38999938964841</v>
      </c>
      <c r="E938" s="225">
        <v>141.16999816894531</v>
      </c>
    </row>
    <row r="939" spans="1:5" ht="15" x14ac:dyDescent="0.2">
      <c r="A939" s="226">
        <v>44895</v>
      </c>
      <c r="B939" s="225">
        <v>30.069999694824219</v>
      </c>
      <c r="C939" s="225">
        <v>77.629997253417969</v>
      </c>
      <c r="D939" s="225">
        <v>169.22999572753909</v>
      </c>
      <c r="E939" s="225">
        <v>148.0299987792969</v>
      </c>
    </row>
    <row r="940" spans="1:5" ht="15" x14ac:dyDescent="0.2">
      <c r="A940" s="226">
        <v>44896</v>
      </c>
      <c r="B940" s="225">
        <v>29.829999923706051</v>
      </c>
      <c r="C940" s="225">
        <v>77.480003356933594</v>
      </c>
      <c r="D940" s="225">
        <v>171.3500061035156</v>
      </c>
      <c r="E940" s="225">
        <v>148.30999755859381</v>
      </c>
    </row>
    <row r="941" spans="1:5" ht="15" x14ac:dyDescent="0.2">
      <c r="A941" s="226">
        <v>44897</v>
      </c>
      <c r="B941" s="225">
        <v>29.409999847412109</v>
      </c>
      <c r="C941" s="225">
        <v>74.980003356933594</v>
      </c>
      <c r="D941" s="225">
        <v>168.75999450683591</v>
      </c>
      <c r="E941" s="225">
        <v>147.80999755859381</v>
      </c>
    </row>
    <row r="942" spans="1:5" ht="15" x14ac:dyDescent="0.2">
      <c r="A942" s="226">
        <v>44900</v>
      </c>
      <c r="B942" s="225">
        <v>29.170000076293949</v>
      </c>
      <c r="C942" s="225">
        <v>73.620002746582031</v>
      </c>
      <c r="D942" s="225">
        <v>166.1000061035156</v>
      </c>
      <c r="E942" s="225">
        <v>146.6300048828125</v>
      </c>
    </row>
    <row r="943" spans="1:5" ht="15" x14ac:dyDescent="0.2">
      <c r="A943" s="226">
        <v>44901</v>
      </c>
      <c r="B943" s="225">
        <v>28.60000038146973</v>
      </c>
      <c r="C943" s="225">
        <v>70.269996643066406</v>
      </c>
      <c r="D943" s="225">
        <v>159.8699951171875</v>
      </c>
      <c r="E943" s="225">
        <v>142.9100036621094</v>
      </c>
    </row>
    <row r="944" spans="1:5" ht="15" x14ac:dyDescent="0.2">
      <c r="A944" s="226">
        <v>44902</v>
      </c>
      <c r="B944" s="225">
        <v>28.329999923706051</v>
      </c>
      <c r="C944" s="225">
        <v>70.139999389648438</v>
      </c>
      <c r="D944" s="225">
        <v>161.19999694824219</v>
      </c>
      <c r="E944" s="225">
        <v>140.94000244140619</v>
      </c>
    </row>
    <row r="945" spans="1:5" ht="15" x14ac:dyDescent="0.2">
      <c r="A945" s="226">
        <v>44903</v>
      </c>
      <c r="B945" s="225">
        <v>28.440000534057621</v>
      </c>
      <c r="C945" s="225">
        <v>70.470001220703125</v>
      </c>
      <c r="D945" s="225">
        <v>171.69000244140619</v>
      </c>
      <c r="E945" s="225">
        <v>142.6499938964844</v>
      </c>
    </row>
    <row r="946" spans="1:5" ht="15" x14ac:dyDescent="0.2">
      <c r="A946" s="226">
        <v>44904</v>
      </c>
      <c r="B946" s="225">
        <v>28.239999771118161</v>
      </c>
      <c r="C946" s="225">
        <v>68.589996337890625</v>
      </c>
      <c r="D946" s="225">
        <v>170.00999450683591</v>
      </c>
      <c r="E946" s="225">
        <v>142.1600036621094</v>
      </c>
    </row>
    <row r="947" spans="1:5" ht="15" x14ac:dyDescent="0.2">
      <c r="A947" s="226">
        <v>44907</v>
      </c>
      <c r="B947" s="225">
        <v>28.690000534057621</v>
      </c>
      <c r="C947" s="225">
        <v>70.669998168945313</v>
      </c>
      <c r="D947" s="225">
        <v>175.3500061035156</v>
      </c>
      <c r="E947" s="225">
        <v>144.49000549316409</v>
      </c>
    </row>
    <row r="948" spans="1:5" ht="15" x14ac:dyDescent="0.2">
      <c r="A948" s="226">
        <v>44908</v>
      </c>
      <c r="B948" s="225">
        <v>28.729999542236332</v>
      </c>
      <c r="C948" s="225">
        <v>71.650001525878906</v>
      </c>
      <c r="D948" s="225">
        <v>180.7200012207031</v>
      </c>
      <c r="E948" s="225">
        <v>145.4700012207031</v>
      </c>
    </row>
    <row r="949" spans="1:5" ht="15" x14ac:dyDescent="0.2">
      <c r="A949" s="226">
        <v>44909</v>
      </c>
      <c r="B949" s="225">
        <v>28.260000228881839</v>
      </c>
      <c r="C949" s="225">
        <v>68.930000305175781</v>
      </c>
      <c r="D949" s="225">
        <v>176.74000549316409</v>
      </c>
      <c r="E949" s="225">
        <v>143.21000671386719</v>
      </c>
    </row>
    <row r="950" spans="1:5" ht="15" x14ac:dyDescent="0.2">
      <c r="A950" s="226">
        <v>44910</v>
      </c>
      <c r="B950" s="225">
        <v>27.14999961853027</v>
      </c>
      <c r="C950" s="225">
        <v>66.529998779296875</v>
      </c>
      <c r="D950" s="225">
        <v>169.52000427246091</v>
      </c>
      <c r="E950" s="225">
        <v>136.5</v>
      </c>
    </row>
    <row r="951" spans="1:5" ht="15" x14ac:dyDescent="0.2">
      <c r="A951" s="226">
        <v>44911</v>
      </c>
      <c r="B951" s="225">
        <v>26.920000076293949</v>
      </c>
      <c r="C951" s="225">
        <v>65.410003662109375</v>
      </c>
      <c r="D951" s="225">
        <v>165.71000671386719</v>
      </c>
      <c r="E951" s="225">
        <v>134.50999450683591</v>
      </c>
    </row>
    <row r="952" spans="1:5" ht="15" x14ac:dyDescent="0.2">
      <c r="A952" s="226">
        <v>44914</v>
      </c>
      <c r="B952" s="225">
        <v>26.79000091552734</v>
      </c>
      <c r="C952" s="225">
        <v>64.589996337890625</v>
      </c>
      <c r="D952" s="225">
        <v>162.53999328613281</v>
      </c>
      <c r="E952" s="225">
        <v>132.3699951171875</v>
      </c>
    </row>
    <row r="953" spans="1:5" ht="15" x14ac:dyDescent="0.2">
      <c r="A953" s="226">
        <v>44915</v>
      </c>
      <c r="B953" s="225">
        <v>26.440000534057621</v>
      </c>
      <c r="C953" s="225">
        <v>65.050003051757813</v>
      </c>
      <c r="D953" s="225">
        <v>160.8500061035156</v>
      </c>
      <c r="E953" s="225">
        <v>132.30000305175781</v>
      </c>
    </row>
    <row r="954" spans="1:5" ht="15" x14ac:dyDescent="0.2">
      <c r="A954" s="226">
        <v>44916</v>
      </c>
      <c r="B954" s="225">
        <v>26.829999923706051</v>
      </c>
      <c r="C954" s="225">
        <v>67.680000305175781</v>
      </c>
      <c r="D954" s="225">
        <v>165.00999450683591</v>
      </c>
      <c r="E954" s="225">
        <v>135.44999694824219</v>
      </c>
    </row>
    <row r="955" spans="1:5" ht="15" x14ac:dyDescent="0.2">
      <c r="A955" s="226">
        <v>44917</v>
      </c>
      <c r="B955" s="225">
        <v>25.969999313354489</v>
      </c>
      <c r="C955" s="225">
        <v>63.860000610351563</v>
      </c>
      <c r="D955" s="225">
        <v>153.38999938964841</v>
      </c>
      <c r="E955" s="225">
        <v>132.22999572753909</v>
      </c>
    </row>
    <row r="956" spans="1:5" ht="15" x14ac:dyDescent="0.2">
      <c r="A956" s="226">
        <v>44918</v>
      </c>
      <c r="B956" s="225">
        <v>26.090000152587891</v>
      </c>
      <c r="C956" s="225">
        <v>64.519996643066406</v>
      </c>
      <c r="D956" s="225">
        <v>152.05999755859381</v>
      </c>
      <c r="E956" s="225">
        <v>131.86000061035159</v>
      </c>
    </row>
    <row r="957" spans="1:5" ht="15" x14ac:dyDescent="0.2">
      <c r="A957" s="226">
        <v>44922</v>
      </c>
      <c r="B957" s="225">
        <v>25.940000534057621</v>
      </c>
      <c r="C957" s="225">
        <v>63.270000457763672</v>
      </c>
      <c r="D957" s="225">
        <v>141.21000671386719</v>
      </c>
      <c r="E957" s="225">
        <v>130.0299987792969</v>
      </c>
    </row>
    <row r="958" spans="1:5" ht="15" x14ac:dyDescent="0.2">
      <c r="A958" s="226">
        <v>44923</v>
      </c>
      <c r="B958" s="225">
        <v>25.54000091552734</v>
      </c>
      <c r="C958" s="225">
        <v>62.569999694824219</v>
      </c>
      <c r="D958" s="225">
        <v>140.36000061035159</v>
      </c>
      <c r="E958" s="225">
        <v>126.0400009155273</v>
      </c>
    </row>
    <row r="959" spans="1:5" ht="15" x14ac:dyDescent="0.2">
      <c r="A959" s="226">
        <v>44924</v>
      </c>
      <c r="B959" s="225">
        <v>26.20999908447266</v>
      </c>
      <c r="C959" s="225">
        <v>64.819999694824219</v>
      </c>
      <c r="D959" s="225">
        <v>146.0299987792969</v>
      </c>
      <c r="E959" s="225">
        <v>129.61000061035159</v>
      </c>
    </row>
    <row r="960" spans="1:5" ht="15" x14ac:dyDescent="0.2">
      <c r="A960" s="226">
        <v>44925</v>
      </c>
      <c r="B960" s="225">
        <v>26.430000305175781</v>
      </c>
      <c r="C960" s="225">
        <v>64.769996643066406</v>
      </c>
      <c r="D960" s="225">
        <v>146.13999938964841</v>
      </c>
      <c r="E960" s="225">
        <v>129.92999267578119</v>
      </c>
    </row>
    <row r="961" spans="1:5" ht="15" x14ac:dyDescent="0.2">
      <c r="A961" s="226">
        <v>44929</v>
      </c>
      <c r="B961" s="225">
        <v>26.729999542236332</v>
      </c>
      <c r="C961" s="225">
        <v>64.019996643066406</v>
      </c>
      <c r="D961" s="225">
        <v>143.1499938964844</v>
      </c>
      <c r="E961" s="225">
        <v>125.0699996948242</v>
      </c>
    </row>
    <row r="962" spans="1:5" ht="15" x14ac:dyDescent="0.2">
      <c r="A962" s="226">
        <v>44930</v>
      </c>
      <c r="B962" s="225">
        <v>27.680000305175781</v>
      </c>
      <c r="C962" s="225">
        <v>64.660003662109375</v>
      </c>
      <c r="D962" s="225">
        <v>147.49000549316409</v>
      </c>
      <c r="E962" s="225">
        <v>126.36000061035161</v>
      </c>
    </row>
    <row r="963" spans="1:5" ht="15" x14ac:dyDescent="0.2">
      <c r="A963" s="226">
        <v>44931</v>
      </c>
      <c r="B963" s="225">
        <v>27.559999465942379</v>
      </c>
      <c r="C963" s="225">
        <v>62.330001831054688</v>
      </c>
      <c r="D963" s="225">
        <v>142.6499938964844</v>
      </c>
      <c r="E963" s="225">
        <v>125.01999664306641</v>
      </c>
    </row>
    <row r="964" spans="1:5" ht="15" x14ac:dyDescent="0.2">
      <c r="A964" s="226">
        <v>44932</v>
      </c>
      <c r="B964" s="225">
        <v>28.729999542236332</v>
      </c>
      <c r="C964" s="225">
        <v>63.959999084472663</v>
      </c>
      <c r="D964" s="225">
        <v>148.5899963378906</v>
      </c>
      <c r="E964" s="225">
        <v>129.6199951171875</v>
      </c>
    </row>
    <row r="965" spans="1:5" ht="15" x14ac:dyDescent="0.2">
      <c r="A965" s="226">
        <v>44935</v>
      </c>
      <c r="B965" s="225">
        <v>29.309999465942379</v>
      </c>
      <c r="C965" s="225">
        <v>67.239997863769531</v>
      </c>
      <c r="D965" s="225">
        <v>156.2799987792969</v>
      </c>
      <c r="E965" s="225">
        <v>130.1499938964844</v>
      </c>
    </row>
    <row r="966" spans="1:5" ht="15" x14ac:dyDescent="0.2">
      <c r="A966" s="226">
        <v>44936</v>
      </c>
      <c r="B966" s="225">
        <v>29.440000534057621</v>
      </c>
      <c r="C966" s="225">
        <v>68.050003051757813</v>
      </c>
      <c r="D966" s="225">
        <v>159.0899963378906</v>
      </c>
      <c r="E966" s="225">
        <v>130.72999572753909</v>
      </c>
    </row>
    <row r="967" spans="1:5" ht="15" x14ac:dyDescent="0.2">
      <c r="A967" s="226">
        <v>44937</v>
      </c>
      <c r="B967" s="225">
        <v>29.85000038146973</v>
      </c>
      <c r="C967" s="225">
        <v>69.05999755859375</v>
      </c>
      <c r="D967" s="225">
        <v>160.00999450683591</v>
      </c>
      <c r="E967" s="225">
        <v>133.49000549316409</v>
      </c>
    </row>
    <row r="968" spans="1:5" ht="15" x14ac:dyDescent="0.2">
      <c r="A968" s="226">
        <v>44938</v>
      </c>
      <c r="B968" s="225">
        <v>30.29000091552734</v>
      </c>
      <c r="C968" s="225">
        <v>70.800003051757813</v>
      </c>
      <c r="D968" s="225">
        <v>165.11000061035159</v>
      </c>
      <c r="E968" s="225">
        <v>133.4100036621094</v>
      </c>
    </row>
    <row r="969" spans="1:5" ht="15" x14ac:dyDescent="0.2">
      <c r="A969" s="226">
        <v>44939</v>
      </c>
      <c r="B969" s="225">
        <v>30.110000610351559</v>
      </c>
      <c r="C969" s="225">
        <v>71</v>
      </c>
      <c r="D969" s="225">
        <v>168.99000549316409</v>
      </c>
      <c r="E969" s="225">
        <v>134.75999450683591</v>
      </c>
    </row>
    <row r="970" spans="1:5" ht="15" x14ac:dyDescent="0.2">
      <c r="A970" s="226">
        <v>44943</v>
      </c>
      <c r="B970" s="225">
        <v>29.60000038146973</v>
      </c>
      <c r="C970" s="225">
        <v>71.589996337890625</v>
      </c>
      <c r="D970" s="225">
        <v>177.02000427246091</v>
      </c>
      <c r="E970" s="225">
        <v>135.94000244140619</v>
      </c>
    </row>
    <row r="971" spans="1:5" ht="15" x14ac:dyDescent="0.2">
      <c r="A971" s="226">
        <v>44944</v>
      </c>
      <c r="B971" s="225">
        <v>28.809999465942379</v>
      </c>
      <c r="C971" s="225">
        <v>70.529998779296875</v>
      </c>
      <c r="D971" s="225">
        <v>173.77000427246091</v>
      </c>
      <c r="E971" s="225">
        <v>135.21000671386719</v>
      </c>
    </row>
    <row r="972" spans="1:5" ht="15" x14ac:dyDescent="0.2">
      <c r="A972" s="226">
        <v>44945</v>
      </c>
      <c r="B972" s="225">
        <v>28.420000076293949</v>
      </c>
      <c r="C972" s="225">
        <v>67.709999084472656</v>
      </c>
      <c r="D972" s="225">
        <v>167.6499938964844</v>
      </c>
      <c r="E972" s="225">
        <v>135.27000427246091</v>
      </c>
    </row>
    <row r="973" spans="1:5" ht="15" x14ac:dyDescent="0.2">
      <c r="A973" s="226">
        <v>44946</v>
      </c>
      <c r="B973" s="225">
        <v>29.219999313354489</v>
      </c>
      <c r="C973" s="225">
        <v>70.069999694824219</v>
      </c>
      <c r="D973" s="225">
        <v>178.38999938964841</v>
      </c>
      <c r="E973" s="225">
        <v>137.8699951171875</v>
      </c>
    </row>
    <row r="974" spans="1:5" ht="15" x14ac:dyDescent="0.2">
      <c r="A974" s="226">
        <v>44949</v>
      </c>
      <c r="B974" s="225">
        <v>30.270000457763668</v>
      </c>
      <c r="C974" s="225">
        <v>76.529998779296875</v>
      </c>
      <c r="D974" s="225">
        <v>191.92999267578119</v>
      </c>
      <c r="E974" s="225">
        <v>141.11000061035159</v>
      </c>
    </row>
    <row r="975" spans="1:5" ht="15" x14ac:dyDescent="0.2">
      <c r="A975" s="226">
        <v>44950</v>
      </c>
      <c r="B975" s="225">
        <v>29.920000076293949</v>
      </c>
      <c r="C975" s="225">
        <v>74.699996948242188</v>
      </c>
      <c r="D975" s="225">
        <v>192.6499938964844</v>
      </c>
      <c r="E975" s="225">
        <v>142.5299987792969</v>
      </c>
    </row>
    <row r="976" spans="1:5" ht="15" x14ac:dyDescent="0.2">
      <c r="A976" s="226">
        <v>44951</v>
      </c>
      <c r="B976" s="225">
        <v>29.70000076293945</v>
      </c>
      <c r="C976" s="225">
        <v>74.910003662109375</v>
      </c>
      <c r="D976" s="225">
        <v>193.22999572753909</v>
      </c>
      <c r="E976" s="225">
        <v>141.86000061035159</v>
      </c>
    </row>
    <row r="977" spans="1:5" ht="15" x14ac:dyDescent="0.2">
      <c r="A977" s="226">
        <v>44952</v>
      </c>
      <c r="B977" s="225">
        <v>30.090000152587891</v>
      </c>
      <c r="C977" s="225">
        <v>75.160003662109375</v>
      </c>
      <c r="D977" s="225">
        <v>198.02000427246091</v>
      </c>
      <c r="E977" s="225">
        <v>143.96000671386719</v>
      </c>
    </row>
    <row r="978" spans="1:5" ht="15" x14ac:dyDescent="0.2">
      <c r="A978" s="226">
        <v>44953</v>
      </c>
      <c r="B978" s="225">
        <v>28.159999847412109</v>
      </c>
      <c r="C978" s="225">
        <v>75.400001525878906</v>
      </c>
      <c r="D978" s="225">
        <v>203.6499938964844</v>
      </c>
      <c r="E978" s="225">
        <v>145.92999267578119</v>
      </c>
    </row>
    <row r="979" spans="1:5" ht="15" x14ac:dyDescent="0.2">
      <c r="A979" s="226">
        <v>44956</v>
      </c>
      <c r="B979" s="225">
        <v>27.95000076293945</v>
      </c>
      <c r="C979" s="225">
        <v>72.449996948242188</v>
      </c>
      <c r="D979" s="225">
        <v>191.6199951171875</v>
      </c>
      <c r="E979" s="225">
        <v>143</v>
      </c>
    </row>
    <row r="980" spans="1:5" ht="15" x14ac:dyDescent="0.2">
      <c r="A980" s="226">
        <v>44957</v>
      </c>
      <c r="B980" s="225">
        <v>28.260000228881839</v>
      </c>
      <c r="C980" s="225">
        <v>75.150001525878906</v>
      </c>
      <c r="D980" s="225">
        <v>195.3699951171875</v>
      </c>
      <c r="E980" s="225">
        <v>144.28999328613281</v>
      </c>
    </row>
    <row r="981" spans="1:5" ht="15" x14ac:dyDescent="0.2">
      <c r="A981" s="226">
        <v>44958</v>
      </c>
      <c r="B981" s="225">
        <v>29.069999694824219</v>
      </c>
      <c r="C981" s="225">
        <v>84.639999389648438</v>
      </c>
      <c r="D981" s="225">
        <v>209.42999267578119</v>
      </c>
      <c r="E981" s="225">
        <v>145.42999267578119</v>
      </c>
    </row>
    <row r="982" spans="1:5" ht="15" x14ac:dyDescent="0.2">
      <c r="A982" s="226">
        <v>44959</v>
      </c>
      <c r="B982" s="225">
        <v>30.190000534057621</v>
      </c>
      <c r="C982" s="225">
        <v>88.30999755859375</v>
      </c>
      <c r="D982" s="225">
        <v>217.0899963378906</v>
      </c>
      <c r="E982" s="225">
        <v>150.82000732421881</v>
      </c>
    </row>
    <row r="983" spans="1:5" ht="15" x14ac:dyDescent="0.2">
      <c r="A983" s="226">
        <v>44960</v>
      </c>
      <c r="B983" s="225">
        <v>30.319999694824219</v>
      </c>
      <c r="C983" s="225">
        <v>86.089996337890625</v>
      </c>
      <c r="D983" s="225">
        <v>211</v>
      </c>
      <c r="E983" s="225">
        <v>154.5</v>
      </c>
    </row>
    <row r="984" spans="1:5" ht="15" x14ac:dyDescent="0.2">
      <c r="A984" s="226">
        <v>44963</v>
      </c>
      <c r="B984" s="225">
        <v>28.690000534057621</v>
      </c>
      <c r="C984" s="225">
        <v>83.680000305175781</v>
      </c>
      <c r="D984" s="225">
        <v>210.88999938964841</v>
      </c>
      <c r="E984" s="225">
        <v>151.72999572753909</v>
      </c>
    </row>
    <row r="985" spans="1:5" ht="15" x14ac:dyDescent="0.2">
      <c r="A985" s="226">
        <v>44964</v>
      </c>
      <c r="B985" s="225">
        <v>29.04999923706055</v>
      </c>
      <c r="C985" s="225">
        <v>85.910003662109375</v>
      </c>
      <c r="D985" s="225">
        <v>221.72999572753909</v>
      </c>
      <c r="E985" s="225">
        <v>154.6499938964844</v>
      </c>
    </row>
    <row r="986" spans="1:5" ht="15" x14ac:dyDescent="0.2">
      <c r="A986" s="226">
        <v>44965</v>
      </c>
      <c r="B986" s="225">
        <v>28.239999771118161</v>
      </c>
      <c r="C986" s="225">
        <v>84.69000244140625</v>
      </c>
      <c r="D986" s="225">
        <v>222.05000305175781</v>
      </c>
      <c r="E986" s="225">
        <v>151.91999816894531</v>
      </c>
    </row>
    <row r="987" spans="1:5" ht="15" x14ac:dyDescent="0.2">
      <c r="A987" s="226">
        <v>44966</v>
      </c>
      <c r="B987" s="225">
        <v>27.729999542236332</v>
      </c>
      <c r="C987" s="225">
        <v>83.209999084472656</v>
      </c>
      <c r="D987" s="225">
        <v>223.3699951171875</v>
      </c>
      <c r="E987" s="225">
        <v>150.8699951171875</v>
      </c>
    </row>
    <row r="988" spans="1:5" ht="15" x14ac:dyDescent="0.2">
      <c r="A988" s="226">
        <v>44967</v>
      </c>
      <c r="B988" s="225">
        <v>27.79999923706055</v>
      </c>
      <c r="C988" s="225">
        <v>81.480003356933594</v>
      </c>
      <c r="D988" s="225">
        <v>212.6499938964844</v>
      </c>
      <c r="E988" s="225">
        <v>151.00999450683591</v>
      </c>
    </row>
    <row r="989" spans="1:5" ht="15" x14ac:dyDescent="0.2">
      <c r="A989" s="226">
        <v>44970</v>
      </c>
      <c r="B989" s="225">
        <v>28.54999923706055</v>
      </c>
      <c r="C989" s="225">
        <v>83.129997253417969</v>
      </c>
      <c r="D989" s="225">
        <v>217.8800048828125</v>
      </c>
      <c r="E989" s="225">
        <v>153.8500061035156</v>
      </c>
    </row>
    <row r="990" spans="1:5" ht="15" x14ac:dyDescent="0.2">
      <c r="A990" s="226">
        <v>44971</v>
      </c>
      <c r="B990" s="225">
        <v>28.639999389648441</v>
      </c>
      <c r="C990" s="225">
        <v>85.949996948242188</v>
      </c>
      <c r="D990" s="225">
        <v>229.71000671386719</v>
      </c>
      <c r="E990" s="225">
        <v>153.19999694824219</v>
      </c>
    </row>
    <row r="991" spans="1:5" ht="15" x14ac:dyDescent="0.2">
      <c r="A991" s="226">
        <v>44972</v>
      </c>
      <c r="B991" s="225">
        <v>28.85000038146973</v>
      </c>
      <c r="C991" s="225">
        <v>85.180000305175781</v>
      </c>
      <c r="D991" s="225">
        <v>227.63999938964841</v>
      </c>
      <c r="E991" s="225">
        <v>155.33000183105469</v>
      </c>
    </row>
    <row r="992" spans="1:5" ht="15" x14ac:dyDescent="0.2">
      <c r="A992" s="226">
        <v>44973</v>
      </c>
      <c r="B992" s="225">
        <v>28.20000076293945</v>
      </c>
      <c r="C992" s="225">
        <v>80.080001831054688</v>
      </c>
      <c r="D992" s="225">
        <v>220.02000427246091</v>
      </c>
      <c r="E992" s="225">
        <v>153.71000671386719</v>
      </c>
    </row>
    <row r="993" spans="1:5" ht="15" x14ac:dyDescent="0.2">
      <c r="A993" s="226">
        <v>44974</v>
      </c>
      <c r="B993" s="225">
        <v>27.610000610351559</v>
      </c>
      <c r="C993" s="225">
        <v>78.5</v>
      </c>
      <c r="D993" s="225">
        <v>213.8800048828125</v>
      </c>
      <c r="E993" s="225">
        <v>152.55000305175781</v>
      </c>
    </row>
    <row r="994" spans="1:5" ht="15" x14ac:dyDescent="0.2">
      <c r="A994" s="226">
        <v>44978</v>
      </c>
      <c r="B994" s="225">
        <v>26.059999465942379</v>
      </c>
      <c r="C994" s="225">
        <v>76.769996643066406</v>
      </c>
      <c r="D994" s="225">
        <v>206.55000305175781</v>
      </c>
      <c r="E994" s="225">
        <v>148.47999572753909</v>
      </c>
    </row>
    <row r="995" spans="1:5" ht="15" x14ac:dyDescent="0.2">
      <c r="A995" s="226">
        <v>44979</v>
      </c>
      <c r="B995" s="225">
        <v>25.469999313354489</v>
      </c>
      <c r="C995" s="225">
        <v>76.610000610351563</v>
      </c>
      <c r="D995" s="225">
        <v>207.53999328613281</v>
      </c>
      <c r="E995" s="225">
        <v>148.9100036621094</v>
      </c>
    </row>
    <row r="996" spans="1:5" ht="15" x14ac:dyDescent="0.2">
      <c r="A996" s="226">
        <v>44980</v>
      </c>
      <c r="B996" s="225">
        <v>25.610000610351559</v>
      </c>
      <c r="C996" s="225">
        <v>79.75</v>
      </c>
      <c r="D996" s="225">
        <v>236.63999938964841</v>
      </c>
      <c r="E996" s="225">
        <v>149.3999938964844</v>
      </c>
    </row>
    <row r="997" spans="1:5" ht="15" x14ac:dyDescent="0.2">
      <c r="A997" s="226">
        <v>44981</v>
      </c>
      <c r="B997" s="225">
        <v>25.139999389648441</v>
      </c>
      <c r="C997" s="225">
        <v>78.089996337890625</v>
      </c>
      <c r="D997" s="225">
        <v>232.86000061035159</v>
      </c>
      <c r="E997" s="225">
        <v>146.71000671386719</v>
      </c>
    </row>
    <row r="998" spans="1:5" ht="15" x14ac:dyDescent="0.2">
      <c r="A998" s="226">
        <v>44984</v>
      </c>
      <c r="B998" s="225">
        <v>24.89999961853027</v>
      </c>
      <c r="C998" s="225">
        <v>78.769996643066406</v>
      </c>
      <c r="D998" s="225">
        <v>235.00999450683591</v>
      </c>
      <c r="E998" s="225">
        <v>147.91999816894531</v>
      </c>
    </row>
    <row r="999" spans="1:5" ht="15" x14ac:dyDescent="0.2">
      <c r="A999" s="226">
        <v>44985</v>
      </c>
      <c r="B999" s="225">
        <v>24.930000305175781</v>
      </c>
      <c r="C999" s="225">
        <v>78.580001831054688</v>
      </c>
      <c r="D999" s="225">
        <v>232.1600036621094</v>
      </c>
      <c r="E999" s="225">
        <v>147.4100036621094</v>
      </c>
    </row>
    <row r="1000" spans="1:5" ht="15" x14ac:dyDescent="0.2">
      <c r="A1000" s="226">
        <v>44986</v>
      </c>
      <c r="B1000" s="225">
        <v>25.329999923706051</v>
      </c>
      <c r="C1000" s="225">
        <v>78.290000915527344</v>
      </c>
      <c r="D1000" s="225">
        <v>226.97999572753909</v>
      </c>
      <c r="E1000" s="225">
        <v>145.30999755859381</v>
      </c>
    </row>
    <row r="1001" spans="1:5" ht="15" x14ac:dyDescent="0.2">
      <c r="A1001" s="226">
        <v>44987</v>
      </c>
      <c r="B1001" s="225">
        <v>26.20000076293945</v>
      </c>
      <c r="C1001" s="225">
        <v>80.44000244140625</v>
      </c>
      <c r="D1001" s="225">
        <v>233.13999938964841</v>
      </c>
      <c r="E1001" s="225">
        <v>145.9100036621094</v>
      </c>
    </row>
    <row r="1002" spans="1:5" ht="15" x14ac:dyDescent="0.2">
      <c r="A1002" s="226">
        <v>44988</v>
      </c>
      <c r="B1002" s="225">
        <v>26.39999961853027</v>
      </c>
      <c r="C1002" s="225">
        <v>81.519996643066406</v>
      </c>
      <c r="D1002" s="225">
        <v>238.8999938964844</v>
      </c>
      <c r="E1002" s="225">
        <v>151.0299987792969</v>
      </c>
    </row>
    <row r="1003" spans="1:5" ht="15" x14ac:dyDescent="0.2">
      <c r="A1003" s="226">
        <v>44991</v>
      </c>
      <c r="B1003" s="225">
        <v>25.989999771118161</v>
      </c>
      <c r="C1003" s="225">
        <v>81.160003662109375</v>
      </c>
      <c r="D1003" s="225">
        <v>235.53999328613281</v>
      </c>
      <c r="E1003" s="225">
        <v>153.83000183105469</v>
      </c>
    </row>
    <row r="1004" spans="1:5" ht="15" x14ac:dyDescent="0.2">
      <c r="A1004" s="226">
        <v>44992</v>
      </c>
      <c r="B1004" s="225">
        <v>25.530000686645511</v>
      </c>
      <c r="C1004" s="225">
        <v>82.110000610351563</v>
      </c>
      <c r="D1004" s="225">
        <v>232.8800048828125</v>
      </c>
      <c r="E1004" s="225">
        <v>151.6000061035156</v>
      </c>
    </row>
    <row r="1005" spans="1:5" ht="15" x14ac:dyDescent="0.2">
      <c r="A1005" s="226">
        <v>44993</v>
      </c>
      <c r="B1005" s="225">
        <v>25.979999542236332</v>
      </c>
      <c r="C1005" s="225">
        <v>85.370002746582031</v>
      </c>
      <c r="D1005" s="225">
        <v>241.80999755859381</v>
      </c>
      <c r="E1005" s="225">
        <v>152.8699951171875</v>
      </c>
    </row>
    <row r="1006" spans="1:5" ht="15" x14ac:dyDescent="0.2">
      <c r="A1006" s="226">
        <v>44994</v>
      </c>
      <c r="B1006" s="225">
        <v>26.440000534057621</v>
      </c>
      <c r="C1006" s="225">
        <v>84.029998779296875</v>
      </c>
      <c r="D1006" s="225">
        <v>234.36000061035159</v>
      </c>
      <c r="E1006" s="225">
        <v>150.5899963378906</v>
      </c>
    </row>
    <row r="1007" spans="1:5" ht="15" x14ac:dyDescent="0.2">
      <c r="A1007" s="226">
        <v>44995</v>
      </c>
      <c r="B1007" s="225">
        <v>27.219999313354489</v>
      </c>
      <c r="C1007" s="225">
        <v>82.669998168945313</v>
      </c>
      <c r="D1007" s="225">
        <v>229.6499938964844</v>
      </c>
      <c r="E1007" s="225">
        <v>148.5</v>
      </c>
    </row>
    <row r="1008" spans="1:5" ht="15" x14ac:dyDescent="0.2">
      <c r="A1008" s="226">
        <v>44998</v>
      </c>
      <c r="B1008" s="225">
        <v>26.95000076293945</v>
      </c>
      <c r="C1008" s="225">
        <v>82.010002136230469</v>
      </c>
      <c r="D1008" s="225">
        <v>229.6600036621094</v>
      </c>
      <c r="E1008" s="225">
        <v>150.4700012207031</v>
      </c>
    </row>
    <row r="1009" spans="1:5" ht="15" x14ac:dyDescent="0.2">
      <c r="A1009" s="226">
        <v>44999</v>
      </c>
      <c r="B1009" s="225">
        <v>28.010000228881839</v>
      </c>
      <c r="C1009" s="225">
        <v>87.449996948242188</v>
      </c>
      <c r="D1009" s="225">
        <v>240.6300048828125</v>
      </c>
      <c r="E1009" s="225">
        <v>152.5899963378906</v>
      </c>
    </row>
    <row r="1010" spans="1:5" ht="15" x14ac:dyDescent="0.2">
      <c r="A1010" s="226">
        <v>45000</v>
      </c>
      <c r="B1010" s="225">
        <v>28.409999847412109</v>
      </c>
      <c r="C1010" s="225">
        <v>89.680000305175781</v>
      </c>
      <c r="D1010" s="225">
        <v>242.2799987792969</v>
      </c>
      <c r="E1010" s="225">
        <v>152.99000549316409</v>
      </c>
    </row>
    <row r="1011" spans="1:5" ht="15" x14ac:dyDescent="0.2">
      <c r="A1011" s="226">
        <v>45001</v>
      </c>
      <c r="B1011" s="225">
        <v>30.180000305175781</v>
      </c>
      <c r="C1011" s="225">
        <v>96.599998474121094</v>
      </c>
      <c r="D1011" s="225">
        <v>255.4100036621094</v>
      </c>
      <c r="E1011" s="225">
        <v>155.8500061035156</v>
      </c>
    </row>
    <row r="1012" spans="1:5" ht="15" x14ac:dyDescent="0.2">
      <c r="A1012" s="226">
        <v>45002</v>
      </c>
      <c r="B1012" s="225">
        <v>29.809999465942379</v>
      </c>
      <c r="C1012" s="225">
        <v>97.839996337890625</v>
      </c>
      <c r="D1012" s="225">
        <v>257.25</v>
      </c>
      <c r="E1012" s="225">
        <v>155</v>
      </c>
    </row>
    <row r="1013" spans="1:5" ht="15" x14ac:dyDescent="0.2">
      <c r="A1013" s="226">
        <v>45005</v>
      </c>
      <c r="B1013" s="225">
        <v>29.159999847412109</v>
      </c>
      <c r="C1013" s="225">
        <v>96.80999755859375</v>
      </c>
      <c r="D1013" s="225">
        <v>259</v>
      </c>
      <c r="E1013" s="225">
        <v>157.3999938964844</v>
      </c>
    </row>
    <row r="1014" spans="1:5" ht="15" x14ac:dyDescent="0.2">
      <c r="A1014" s="226">
        <v>45006</v>
      </c>
      <c r="B1014" s="225">
        <v>28.45999908447266</v>
      </c>
      <c r="C1014" s="225">
        <v>95.930000305175781</v>
      </c>
      <c r="D1014" s="225">
        <v>261.989990234375</v>
      </c>
      <c r="E1014" s="225">
        <v>159.2799987792969</v>
      </c>
    </row>
    <row r="1015" spans="1:5" ht="15" x14ac:dyDescent="0.2">
      <c r="A1015" s="226">
        <v>45007</v>
      </c>
      <c r="B1015" s="225">
        <v>28.129999160766602</v>
      </c>
      <c r="C1015" s="225">
        <v>97.580001831054688</v>
      </c>
      <c r="D1015" s="225">
        <v>264.67999267578119</v>
      </c>
      <c r="E1015" s="225">
        <v>157.83000183105469</v>
      </c>
    </row>
    <row r="1016" spans="1:5" ht="15" x14ac:dyDescent="0.2">
      <c r="A1016" s="226">
        <v>45008</v>
      </c>
      <c r="B1016" s="225">
        <v>29.030000686645511</v>
      </c>
      <c r="C1016" s="225">
        <v>100.2799987792969</v>
      </c>
      <c r="D1016" s="225">
        <v>271.91000366210938</v>
      </c>
      <c r="E1016" s="225">
        <v>158.92999267578119</v>
      </c>
    </row>
    <row r="1017" spans="1:5" ht="15" x14ac:dyDescent="0.2">
      <c r="A1017" s="226">
        <v>45009</v>
      </c>
      <c r="B1017" s="225">
        <v>29.360000610351559</v>
      </c>
      <c r="C1017" s="225">
        <v>97.949996948242188</v>
      </c>
      <c r="D1017" s="225">
        <v>267.79000854492188</v>
      </c>
      <c r="E1017" s="225">
        <v>160.25</v>
      </c>
    </row>
    <row r="1018" spans="1:5" ht="15" x14ac:dyDescent="0.2">
      <c r="A1018" s="226">
        <v>45012</v>
      </c>
      <c r="B1018" s="225">
        <v>29.180000305175781</v>
      </c>
      <c r="C1018" s="225">
        <v>96.610000610351563</v>
      </c>
      <c r="D1018" s="225">
        <v>265.30999755859381</v>
      </c>
      <c r="E1018" s="225">
        <v>158.2799987792969</v>
      </c>
    </row>
    <row r="1019" spans="1:5" ht="15" x14ac:dyDescent="0.2">
      <c r="A1019" s="226">
        <v>45013</v>
      </c>
      <c r="B1019" s="225">
        <v>29.29000091552734</v>
      </c>
      <c r="C1019" s="225">
        <v>94.55999755859375</v>
      </c>
      <c r="D1019" s="225">
        <v>264.10000610351563</v>
      </c>
      <c r="E1019" s="225">
        <v>157.6499938964844</v>
      </c>
    </row>
    <row r="1020" spans="1:5" ht="15" x14ac:dyDescent="0.2">
      <c r="A1020" s="226">
        <v>45014</v>
      </c>
      <c r="B1020" s="225">
        <v>31.520000457763668</v>
      </c>
      <c r="C1020" s="225">
        <v>96.089996337890625</v>
      </c>
      <c r="D1020" s="225">
        <v>269.83999633789063</v>
      </c>
      <c r="E1020" s="225">
        <v>160.77000427246091</v>
      </c>
    </row>
    <row r="1021" spans="1:5" ht="15" x14ac:dyDescent="0.2">
      <c r="A1021" s="226">
        <v>45015</v>
      </c>
      <c r="B1021" s="225">
        <v>32.090000152587891</v>
      </c>
      <c r="C1021" s="225">
        <v>97.879997253417969</v>
      </c>
      <c r="D1021" s="225">
        <v>273.82998657226563</v>
      </c>
      <c r="E1021" s="225">
        <v>162.36000061035159</v>
      </c>
    </row>
    <row r="1022" spans="1:5" ht="15" x14ac:dyDescent="0.2">
      <c r="A1022" s="226">
        <v>45016</v>
      </c>
      <c r="B1022" s="225">
        <v>32.669998168945313</v>
      </c>
      <c r="C1022" s="225">
        <v>98.010002136230469</v>
      </c>
      <c r="D1022" s="225">
        <v>277.76998901367188</v>
      </c>
      <c r="E1022" s="225">
        <v>164.8999938964844</v>
      </c>
    </row>
    <row r="1023" spans="1:5" ht="15" x14ac:dyDescent="0.2">
      <c r="A1023" s="226">
        <v>45019</v>
      </c>
      <c r="B1023" s="225">
        <v>32.889999389648438</v>
      </c>
      <c r="C1023" s="225">
        <v>96.55999755859375</v>
      </c>
      <c r="D1023" s="225">
        <v>279.64999389648438</v>
      </c>
      <c r="E1023" s="225">
        <v>166.16999816894531</v>
      </c>
    </row>
    <row r="1024" spans="1:5" ht="15" x14ac:dyDescent="0.2">
      <c r="A1024" s="226">
        <v>45020</v>
      </c>
      <c r="B1024" s="225">
        <v>33.099998474121087</v>
      </c>
      <c r="C1024" s="225">
        <v>95.870002746582031</v>
      </c>
      <c r="D1024" s="225">
        <v>274.52999877929688</v>
      </c>
      <c r="E1024" s="225">
        <v>165.6300048828125</v>
      </c>
    </row>
    <row r="1025" spans="1:5" ht="15" x14ac:dyDescent="0.2">
      <c r="A1025" s="226">
        <v>45021</v>
      </c>
      <c r="B1025" s="225">
        <v>32.830001831054688</v>
      </c>
      <c r="C1025" s="225">
        <v>92.55999755859375</v>
      </c>
      <c r="D1025" s="225">
        <v>268.80999755859381</v>
      </c>
      <c r="E1025" s="225">
        <v>163.75999450683591</v>
      </c>
    </row>
    <row r="1026" spans="1:5" ht="15" x14ac:dyDescent="0.2">
      <c r="A1026" s="226">
        <v>45022</v>
      </c>
      <c r="B1026" s="225">
        <v>32.810001373291023</v>
      </c>
      <c r="C1026" s="225">
        <v>92.470001220703125</v>
      </c>
      <c r="D1026" s="225">
        <v>270.3699951171875</v>
      </c>
      <c r="E1026" s="225">
        <v>164.6600036621094</v>
      </c>
    </row>
    <row r="1027" spans="1:5" ht="15" x14ac:dyDescent="0.2">
      <c r="A1027" s="226">
        <v>45026</v>
      </c>
      <c r="B1027" s="225">
        <v>32.520000457763672</v>
      </c>
      <c r="C1027" s="225">
        <v>95.480003356933594</v>
      </c>
      <c r="D1027" s="225">
        <v>275.79000854492188</v>
      </c>
      <c r="E1027" s="225">
        <v>162.0299987792969</v>
      </c>
    </row>
    <row r="1028" spans="1:5" ht="15" x14ac:dyDescent="0.2">
      <c r="A1028" s="226">
        <v>45027</v>
      </c>
      <c r="B1028" s="225">
        <v>32.349998474121087</v>
      </c>
      <c r="C1028" s="225">
        <v>94.029998779296875</v>
      </c>
      <c r="D1028" s="225">
        <v>271.69000244140619</v>
      </c>
      <c r="E1028" s="225">
        <v>160.80000305175781</v>
      </c>
    </row>
    <row r="1029" spans="1:5" ht="15" x14ac:dyDescent="0.2">
      <c r="A1029" s="226">
        <v>45028</v>
      </c>
      <c r="B1029" s="225">
        <v>32.020000457763672</v>
      </c>
      <c r="C1029" s="225">
        <v>92.330001831054688</v>
      </c>
      <c r="D1029" s="225">
        <v>264.95001220703119</v>
      </c>
      <c r="E1029" s="225">
        <v>160.1000061035156</v>
      </c>
    </row>
    <row r="1030" spans="1:5" ht="15" x14ac:dyDescent="0.2">
      <c r="A1030" s="226">
        <v>45029</v>
      </c>
      <c r="B1030" s="225">
        <v>32.130001068115227</v>
      </c>
      <c r="C1030" s="225">
        <v>92.089996337890625</v>
      </c>
      <c r="D1030" s="225">
        <v>264.6300048828125</v>
      </c>
      <c r="E1030" s="225">
        <v>165.55999755859381</v>
      </c>
    </row>
    <row r="1031" spans="1:5" ht="15" x14ac:dyDescent="0.2">
      <c r="A1031" s="226">
        <v>45030</v>
      </c>
      <c r="B1031" s="225">
        <v>31.889999389648441</v>
      </c>
      <c r="C1031" s="225">
        <v>91.75</v>
      </c>
      <c r="D1031" s="225">
        <v>267.57998657226563</v>
      </c>
      <c r="E1031" s="225">
        <v>165.21000671386719</v>
      </c>
    </row>
    <row r="1032" spans="1:5" ht="15" x14ac:dyDescent="0.2">
      <c r="A1032" s="226">
        <v>45033</v>
      </c>
      <c r="B1032" s="225">
        <v>32.139999389648438</v>
      </c>
      <c r="C1032" s="225">
        <v>89.870002746582031</v>
      </c>
      <c r="D1032" s="225">
        <v>270.01998901367188</v>
      </c>
      <c r="E1032" s="225">
        <v>165.22999572753909</v>
      </c>
    </row>
    <row r="1033" spans="1:5" ht="15" x14ac:dyDescent="0.2">
      <c r="A1033" s="226">
        <v>45034</v>
      </c>
      <c r="B1033" s="225">
        <v>31.829999923706051</v>
      </c>
      <c r="C1033" s="225">
        <v>89.779998779296875</v>
      </c>
      <c r="D1033" s="225">
        <v>276.67001342773438</v>
      </c>
      <c r="E1033" s="225">
        <v>166.4700012207031</v>
      </c>
    </row>
    <row r="1034" spans="1:5" ht="15" x14ac:dyDescent="0.2">
      <c r="A1034" s="226">
        <v>45035</v>
      </c>
      <c r="B1034" s="225">
        <v>31.14999961853027</v>
      </c>
      <c r="C1034" s="225">
        <v>89.94000244140625</v>
      </c>
      <c r="D1034" s="225">
        <v>279.30999755859381</v>
      </c>
      <c r="E1034" s="225">
        <v>167.6300048828125</v>
      </c>
    </row>
    <row r="1035" spans="1:5" ht="15" x14ac:dyDescent="0.2">
      <c r="A1035" s="226">
        <v>45036</v>
      </c>
      <c r="B1035" s="225">
        <v>30.860000610351559</v>
      </c>
      <c r="C1035" s="225">
        <v>90.110000610351563</v>
      </c>
      <c r="D1035" s="225">
        <v>271.04000854492188</v>
      </c>
      <c r="E1035" s="225">
        <v>166.6499938964844</v>
      </c>
    </row>
    <row r="1036" spans="1:5" ht="15" x14ac:dyDescent="0.2">
      <c r="A1036" s="226">
        <v>45037</v>
      </c>
      <c r="B1036" s="225">
        <v>30.29999923706055</v>
      </c>
      <c r="C1036" s="225">
        <v>88.430000305175781</v>
      </c>
      <c r="D1036" s="225">
        <v>271.19000244140619</v>
      </c>
      <c r="E1036" s="225">
        <v>165.02000427246091</v>
      </c>
    </row>
    <row r="1037" spans="1:5" ht="15" x14ac:dyDescent="0.2">
      <c r="A1037" s="226">
        <v>45040</v>
      </c>
      <c r="B1037" s="225">
        <v>29.659999847412109</v>
      </c>
      <c r="C1037" s="225">
        <v>87.569999694824219</v>
      </c>
      <c r="D1037" s="225">
        <v>270.42001342773438</v>
      </c>
      <c r="E1037" s="225">
        <v>165.33000183105469</v>
      </c>
    </row>
    <row r="1038" spans="1:5" ht="15" x14ac:dyDescent="0.2">
      <c r="A1038" s="226">
        <v>45041</v>
      </c>
      <c r="B1038" s="225">
        <v>28.879999160766602</v>
      </c>
      <c r="C1038" s="225">
        <v>83.800003051757813</v>
      </c>
      <c r="D1038" s="225">
        <v>262.41000366210938</v>
      </c>
      <c r="E1038" s="225">
        <v>163.77000427246091</v>
      </c>
    </row>
    <row r="1039" spans="1:5" ht="15" x14ac:dyDescent="0.2">
      <c r="A1039" s="226">
        <v>45042</v>
      </c>
      <c r="B1039" s="225">
        <v>29.04999923706055</v>
      </c>
      <c r="C1039" s="225">
        <v>85.94000244140625</v>
      </c>
      <c r="D1039" s="225">
        <v>269.55999755859381</v>
      </c>
      <c r="E1039" s="225">
        <v>163.75999450683591</v>
      </c>
    </row>
    <row r="1040" spans="1:5" ht="15" x14ac:dyDescent="0.2">
      <c r="A1040" s="226">
        <v>45043</v>
      </c>
      <c r="B1040" s="225">
        <v>29.860000610351559</v>
      </c>
      <c r="C1040" s="225">
        <v>87.44000244140625</v>
      </c>
      <c r="D1040" s="225">
        <v>272.260009765625</v>
      </c>
      <c r="E1040" s="225">
        <v>168.4100036621094</v>
      </c>
    </row>
    <row r="1041" spans="1:5" ht="15" x14ac:dyDescent="0.2">
      <c r="A1041" s="226">
        <v>45044</v>
      </c>
      <c r="B1041" s="225">
        <v>31.059999465942379</v>
      </c>
      <c r="C1041" s="225">
        <v>89.370002746582031</v>
      </c>
      <c r="D1041" s="225">
        <v>277.489990234375</v>
      </c>
      <c r="E1041" s="225">
        <v>169.67999267578119</v>
      </c>
    </row>
    <row r="1042" spans="1:5" ht="15" x14ac:dyDescent="0.2">
      <c r="A1042" s="226">
        <v>45047</v>
      </c>
      <c r="B1042" s="225">
        <v>30.29999923706055</v>
      </c>
      <c r="C1042" s="225">
        <v>89.69000244140625</v>
      </c>
      <c r="D1042" s="225">
        <v>289.10000610351563</v>
      </c>
      <c r="E1042" s="225">
        <v>169.5899963378906</v>
      </c>
    </row>
    <row r="1043" spans="1:5" ht="15" x14ac:dyDescent="0.2">
      <c r="A1043" s="226">
        <v>45048</v>
      </c>
      <c r="B1043" s="225">
        <v>29.770000457763668</v>
      </c>
      <c r="C1043" s="225">
        <v>89.910003662109375</v>
      </c>
      <c r="D1043" s="225">
        <v>282.10000610351563</v>
      </c>
      <c r="E1043" s="225">
        <v>168.53999328613281</v>
      </c>
    </row>
    <row r="1044" spans="1:5" ht="15" x14ac:dyDescent="0.2">
      <c r="A1044" s="226">
        <v>45049</v>
      </c>
      <c r="B1044" s="225">
        <v>30.64999961853027</v>
      </c>
      <c r="C1044" s="225">
        <v>81.620002746582031</v>
      </c>
      <c r="D1044" s="225">
        <v>278.01998901367188</v>
      </c>
      <c r="E1044" s="225">
        <v>167.44999694824219</v>
      </c>
    </row>
    <row r="1045" spans="1:5" ht="15" x14ac:dyDescent="0.2">
      <c r="A1045" s="226">
        <v>45050</v>
      </c>
      <c r="B1045" s="225">
        <v>31.239999771118161</v>
      </c>
      <c r="C1045" s="225">
        <v>86.610000610351563</v>
      </c>
      <c r="D1045" s="225">
        <v>275.6199951171875</v>
      </c>
      <c r="E1045" s="225">
        <v>165.78999328613281</v>
      </c>
    </row>
    <row r="1046" spans="1:5" ht="15" x14ac:dyDescent="0.2">
      <c r="A1046" s="226">
        <v>45051</v>
      </c>
      <c r="B1046" s="225">
        <v>30.989999771118161</v>
      </c>
      <c r="C1046" s="225">
        <v>89.839996337890625</v>
      </c>
      <c r="D1046" s="225">
        <v>286.79998779296881</v>
      </c>
      <c r="E1046" s="225">
        <v>173.57000732421881</v>
      </c>
    </row>
    <row r="1047" spans="1:5" ht="15" x14ac:dyDescent="0.2">
      <c r="A1047" s="226">
        <v>45054</v>
      </c>
      <c r="B1047" s="225">
        <v>30.770000457763668</v>
      </c>
      <c r="C1047" s="225">
        <v>95.040000915527344</v>
      </c>
      <c r="D1047" s="225">
        <v>291.510009765625</v>
      </c>
      <c r="E1047" s="225">
        <v>173.5</v>
      </c>
    </row>
    <row r="1048" spans="1:5" ht="15" x14ac:dyDescent="0.2">
      <c r="A1048" s="226">
        <v>45055</v>
      </c>
      <c r="B1048" s="225">
        <v>30.10000038146973</v>
      </c>
      <c r="C1048" s="225">
        <v>95.05999755859375</v>
      </c>
      <c r="D1048" s="225">
        <v>285.70999145507813</v>
      </c>
      <c r="E1048" s="225">
        <v>171.77000427246091</v>
      </c>
    </row>
    <row r="1049" spans="1:5" ht="15" x14ac:dyDescent="0.2">
      <c r="A1049" s="226">
        <v>45056</v>
      </c>
      <c r="B1049" s="225">
        <v>29.969999313354489</v>
      </c>
      <c r="C1049" s="225">
        <v>97.019996643066406</v>
      </c>
      <c r="D1049" s="225">
        <v>288.85000610351563</v>
      </c>
      <c r="E1049" s="225">
        <v>173.55999755859381</v>
      </c>
    </row>
    <row r="1050" spans="1:5" ht="15" x14ac:dyDescent="0.2">
      <c r="A1050" s="226">
        <v>45057</v>
      </c>
      <c r="B1050" s="225">
        <v>28.860000610351559</v>
      </c>
      <c r="C1050" s="225">
        <v>97.099998474121094</v>
      </c>
      <c r="D1050" s="225">
        <v>285.77999877929688</v>
      </c>
      <c r="E1050" s="225">
        <v>173.75</v>
      </c>
    </row>
    <row r="1051" spans="1:5" ht="15" x14ac:dyDescent="0.2">
      <c r="A1051" s="226">
        <v>45058</v>
      </c>
      <c r="B1051" s="225">
        <v>28.95000076293945</v>
      </c>
      <c r="C1051" s="225">
        <v>95.260002136230469</v>
      </c>
      <c r="D1051" s="225">
        <v>283.39999389648438</v>
      </c>
      <c r="E1051" s="225">
        <v>172.57000732421881</v>
      </c>
    </row>
    <row r="1052" spans="1:5" ht="15" x14ac:dyDescent="0.2">
      <c r="A1052" s="226">
        <v>45061</v>
      </c>
      <c r="B1052" s="225">
        <v>29.79999923706055</v>
      </c>
      <c r="C1052" s="225">
        <v>97.400001525878906</v>
      </c>
      <c r="D1052" s="225">
        <v>289.52999877929688</v>
      </c>
      <c r="E1052" s="225">
        <v>172.07000732421881</v>
      </c>
    </row>
    <row r="1053" spans="1:5" ht="15" x14ac:dyDescent="0.2">
      <c r="A1053" s="226">
        <v>45062</v>
      </c>
      <c r="B1053" s="225">
        <v>29.219999313354489</v>
      </c>
      <c r="C1053" s="225">
        <v>101.48000335693359</v>
      </c>
      <c r="D1053" s="225">
        <v>292.1300048828125</v>
      </c>
      <c r="E1053" s="225">
        <v>172.07000732421881</v>
      </c>
    </row>
    <row r="1054" spans="1:5" ht="15" x14ac:dyDescent="0.2">
      <c r="A1054" s="226">
        <v>45063</v>
      </c>
      <c r="B1054" s="225">
        <v>28.870000839233398</v>
      </c>
      <c r="C1054" s="225">
        <v>103.75</v>
      </c>
      <c r="D1054" s="225">
        <v>301.77999877929688</v>
      </c>
      <c r="E1054" s="225">
        <v>172.69000244140619</v>
      </c>
    </row>
    <row r="1055" spans="1:5" ht="15" x14ac:dyDescent="0.2">
      <c r="A1055" s="226">
        <v>45064</v>
      </c>
      <c r="B1055" s="225">
        <v>29.680000305175781</v>
      </c>
      <c r="C1055" s="225">
        <v>107.9300003051758</v>
      </c>
      <c r="D1055" s="225">
        <v>316.77999877929688</v>
      </c>
      <c r="E1055" s="225">
        <v>175.05000305175781</v>
      </c>
    </row>
    <row r="1056" spans="1:5" ht="15" x14ac:dyDescent="0.2">
      <c r="A1056" s="226">
        <v>45065</v>
      </c>
      <c r="B1056" s="225">
        <v>29.930000305175781</v>
      </c>
      <c r="C1056" s="225">
        <v>105.8199996948242</v>
      </c>
      <c r="D1056" s="225">
        <v>312.6400146484375</v>
      </c>
      <c r="E1056" s="225">
        <v>175.1600036621094</v>
      </c>
    </row>
    <row r="1057" spans="1:5" ht="15" x14ac:dyDescent="0.2">
      <c r="A1057" s="226">
        <v>45068</v>
      </c>
      <c r="B1057" s="225">
        <v>30.280000686645511</v>
      </c>
      <c r="C1057" s="225">
        <v>108</v>
      </c>
      <c r="D1057" s="225">
        <v>311.760009765625</v>
      </c>
      <c r="E1057" s="225">
        <v>174.19999694824219</v>
      </c>
    </row>
    <row r="1058" spans="1:5" ht="15" x14ac:dyDescent="0.2">
      <c r="A1058" s="226">
        <v>45069</v>
      </c>
      <c r="B1058" s="225">
        <v>29.510000228881839</v>
      </c>
      <c r="C1058" s="225">
        <v>108.120002746582</v>
      </c>
      <c r="D1058" s="225">
        <v>306.8800048828125</v>
      </c>
      <c r="E1058" s="225">
        <v>171.55999755859381</v>
      </c>
    </row>
    <row r="1059" spans="1:5" ht="15" x14ac:dyDescent="0.2">
      <c r="A1059" s="226">
        <v>45070</v>
      </c>
      <c r="B1059" s="225">
        <v>29</v>
      </c>
      <c r="C1059" s="225">
        <v>108.26999664306641</v>
      </c>
      <c r="D1059" s="225">
        <v>305.3800048828125</v>
      </c>
      <c r="E1059" s="225">
        <v>171.8399963378906</v>
      </c>
    </row>
    <row r="1060" spans="1:5" ht="15" x14ac:dyDescent="0.2">
      <c r="A1060" s="226">
        <v>45071</v>
      </c>
      <c r="B1060" s="225">
        <v>27.39999961853027</v>
      </c>
      <c r="C1060" s="225">
        <v>120.34999847412109</v>
      </c>
      <c r="D1060" s="225">
        <v>379.79998779296881</v>
      </c>
      <c r="E1060" s="225">
        <v>172.99000549316409</v>
      </c>
    </row>
    <row r="1061" spans="1:5" ht="15" x14ac:dyDescent="0.2">
      <c r="A1061" s="226">
        <v>45072</v>
      </c>
      <c r="B1061" s="225">
        <v>29</v>
      </c>
      <c r="C1061" s="225">
        <v>127.0299987792969</v>
      </c>
      <c r="D1061" s="225">
        <v>389.45999145507813</v>
      </c>
      <c r="E1061" s="225">
        <v>175.42999267578119</v>
      </c>
    </row>
    <row r="1062" spans="1:5" ht="15" x14ac:dyDescent="0.2">
      <c r="A1062" s="226">
        <v>45076</v>
      </c>
      <c r="B1062" s="225">
        <v>29.989999771118161</v>
      </c>
      <c r="C1062" s="225">
        <v>125.26999664306641</v>
      </c>
      <c r="D1062" s="225">
        <v>401.1099853515625</v>
      </c>
      <c r="E1062" s="225">
        <v>177.30000305175781</v>
      </c>
    </row>
    <row r="1063" spans="1:5" ht="15" x14ac:dyDescent="0.2">
      <c r="A1063" s="226">
        <v>45077</v>
      </c>
      <c r="B1063" s="225">
        <v>31.440000534057621</v>
      </c>
      <c r="C1063" s="225">
        <v>118.2099990844727</v>
      </c>
      <c r="D1063" s="225">
        <v>378.33999633789063</v>
      </c>
      <c r="E1063" s="225">
        <v>177.25</v>
      </c>
    </row>
    <row r="1064" spans="1:5" ht="15" x14ac:dyDescent="0.2">
      <c r="A1064" s="226">
        <v>45078</v>
      </c>
      <c r="B1064" s="225">
        <v>31.129999160766602</v>
      </c>
      <c r="C1064" s="225">
        <v>119.4700012207031</v>
      </c>
      <c r="D1064" s="225">
        <v>397.70001220703119</v>
      </c>
      <c r="E1064" s="225">
        <v>180.0899963378906</v>
      </c>
    </row>
    <row r="1065" spans="1:5" ht="15" x14ac:dyDescent="0.2">
      <c r="A1065" s="226">
        <v>45079</v>
      </c>
      <c r="B1065" s="225">
        <v>31.309999465942379</v>
      </c>
      <c r="C1065" s="225">
        <v>117.86000061035161</v>
      </c>
      <c r="D1065" s="225">
        <v>393.26998901367188</v>
      </c>
      <c r="E1065" s="225">
        <v>180.94999694824219</v>
      </c>
    </row>
    <row r="1066" spans="1:5" ht="15" x14ac:dyDescent="0.2">
      <c r="A1066" s="226">
        <v>45082</v>
      </c>
      <c r="B1066" s="225">
        <v>29.860000610351559</v>
      </c>
      <c r="C1066" s="225">
        <v>117.9300003051758</v>
      </c>
      <c r="D1066" s="225">
        <v>391.70999145507813</v>
      </c>
      <c r="E1066" s="225">
        <v>179.58000183105469</v>
      </c>
    </row>
    <row r="1067" spans="1:5" ht="15" x14ac:dyDescent="0.2">
      <c r="A1067" s="226">
        <v>45083</v>
      </c>
      <c r="B1067" s="225">
        <v>30.95999908447266</v>
      </c>
      <c r="C1067" s="225">
        <v>124.23000335693359</v>
      </c>
      <c r="D1067" s="225">
        <v>386.54000854492188</v>
      </c>
      <c r="E1067" s="225">
        <v>179.21000671386719</v>
      </c>
    </row>
    <row r="1068" spans="1:5" ht="15" x14ac:dyDescent="0.2">
      <c r="A1068" s="226">
        <v>45084</v>
      </c>
      <c r="B1068" s="225">
        <v>31.280000686645511</v>
      </c>
      <c r="C1068" s="225">
        <v>117.8300018310547</v>
      </c>
      <c r="D1068" s="225">
        <v>374.75</v>
      </c>
      <c r="E1068" s="225">
        <v>177.82000732421881</v>
      </c>
    </row>
    <row r="1069" spans="1:5" ht="15" x14ac:dyDescent="0.2">
      <c r="A1069" s="226">
        <v>45085</v>
      </c>
      <c r="B1069" s="225">
        <v>31.819999694824219</v>
      </c>
      <c r="C1069" s="225">
        <v>121.0500030517578</v>
      </c>
      <c r="D1069" s="225">
        <v>385.10000610351563</v>
      </c>
      <c r="E1069" s="225">
        <v>180.57000732421881</v>
      </c>
    </row>
    <row r="1070" spans="1:5" ht="15" x14ac:dyDescent="0.2">
      <c r="A1070" s="226">
        <v>45086</v>
      </c>
      <c r="B1070" s="225">
        <v>31.340000152587891</v>
      </c>
      <c r="C1070" s="225">
        <v>124.9199981689453</v>
      </c>
      <c r="D1070" s="225">
        <v>387.70001220703119</v>
      </c>
      <c r="E1070" s="225">
        <v>180.96000671386719</v>
      </c>
    </row>
    <row r="1071" spans="1:5" ht="15" x14ac:dyDescent="0.2">
      <c r="A1071" s="226">
        <v>45089</v>
      </c>
      <c r="B1071" s="225">
        <v>33.069999694824219</v>
      </c>
      <c r="C1071" s="225">
        <v>129.19000244140619</v>
      </c>
      <c r="D1071" s="225">
        <v>394.82000732421881</v>
      </c>
      <c r="E1071" s="225">
        <v>183.78999328613281</v>
      </c>
    </row>
    <row r="1072" spans="1:5" ht="15" x14ac:dyDescent="0.2">
      <c r="A1072" s="226">
        <v>45090</v>
      </c>
      <c r="B1072" s="225">
        <v>33.909999847412109</v>
      </c>
      <c r="C1072" s="225">
        <v>124.5299987792969</v>
      </c>
      <c r="D1072" s="225">
        <v>410.22000122070313</v>
      </c>
      <c r="E1072" s="225">
        <v>183.30999755859381</v>
      </c>
    </row>
    <row r="1073" spans="1:5" ht="15" x14ac:dyDescent="0.2">
      <c r="A1073" s="226">
        <v>45091</v>
      </c>
      <c r="B1073" s="225">
        <v>35.580001831054688</v>
      </c>
      <c r="C1073" s="225">
        <v>127.3300018310547</v>
      </c>
      <c r="D1073" s="225">
        <v>429.97000122070313</v>
      </c>
      <c r="E1073" s="225">
        <v>183.94999694824219</v>
      </c>
    </row>
    <row r="1074" spans="1:5" ht="15" x14ac:dyDescent="0.2">
      <c r="A1074" s="226">
        <v>45092</v>
      </c>
      <c r="B1074" s="225">
        <v>35.819999694824219</v>
      </c>
      <c r="C1074" s="225">
        <v>124.2399978637695</v>
      </c>
      <c r="D1074" s="225">
        <v>426.52999877929688</v>
      </c>
      <c r="E1074" s="225">
        <v>186.00999450683591</v>
      </c>
    </row>
    <row r="1075" spans="1:5" ht="15" x14ac:dyDescent="0.2">
      <c r="A1075" s="226">
        <v>45093</v>
      </c>
      <c r="B1075" s="225">
        <v>36.369998931884773</v>
      </c>
      <c r="C1075" s="225">
        <v>120.0800018310547</v>
      </c>
      <c r="D1075" s="225">
        <v>426.92001342773438</v>
      </c>
      <c r="E1075" s="225">
        <v>184.91999816894531</v>
      </c>
    </row>
    <row r="1076" spans="1:5" ht="15" x14ac:dyDescent="0.2">
      <c r="A1076" s="226">
        <v>45097</v>
      </c>
      <c r="B1076" s="225">
        <v>35</v>
      </c>
      <c r="C1076" s="225">
        <v>118.9300003051758</v>
      </c>
      <c r="D1076" s="225">
        <v>438.07998657226563</v>
      </c>
      <c r="E1076" s="225">
        <v>185.00999450683591</v>
      </c>
    </row>
    <row r="1077" spans="1:5" ht="15" x14ac:dyDescent="0.2">
      <c r="A1077" s="226">
        <v>45098</v>
      </c>
      <c r="B1077" s="225">
        <v>32.900001525878913</v>
      </c>
      <c r="C1077" s="225">
        <v>112.11000061035161</v>
      </c>
      <c r="D1077" s="225">
        <v>430.45001220703119</v>
      </c>
      <c r="E1077" s="225">
        <v>183.96000671386719</v>
      </c>
    </row>
    <row r="1078" spans="1:5" ht="15" x14ac:dyDescent="0.2">
      <c r="A1078" s="226">
        <v>45099</v>
      </c>
      <c r="B1078" s="225">
        <v>32.709999084472663</v>
      </c>
      <c r="C1078" s="225">
        <v>110.6999969482422</v>
      </c>
      <c r="D1078" s="225">
        <v>430.25</v>
      </c>
      <c r="E1078" s="225">
        <v>187</v>
      </c>
    </row>
    <row r="1079" spans="1:5" ht="15" x14ac:dyDescent="0.2">
      <c r="A1079" s="226">
        <v>45100</v>
      </c>
      <c r="B1079" s="225">
        <v>33</v>
      </c>
      <c r="C1079" s="225">
        <v>110.0100021362305</v>
      </c>
      <c r="D1079" s="225">
        <v>422.08999633789063</v>
      </c>
      <c r="E1079" s="225">
        <v>186.67999267578119</v>
      </c>
    </row>
    <row r="1080" spans="1:5" ht="15" x14ac:dyDescent="0.2">
      <c r="A1080" s="226">
        <v>45103</v>
      </c>
      <c r="B1080" s="225">
        <v>33.340000152587891</v>
      </c>
      <c r="C1080" s="225">
        <v>107.5100021362305</v>
      </c>
      <c r="D1080" s="225">
        <v>406.32000732421881</v>
      </c>
      <c r="E1080" s="225">
        <v>185.27000427246091</v>
      </c>
    </row>
    <row r="1081" spans="1:5" ht="15" x14ac:dyDescent="0.2">
      <c r="A1081" s="226">
        <v>45104</v>
      </c>
      <c r="B1081" s="225">
        <v>34.099998474121087</v>
      </c>
      <c r="C1081" s="225">
        <v>110.38999938964839</v>
      </c>
      <c r="D1081" s="225">
        <v>418.760009765625</v>
      </c>
      <c r="E1081" s="225">
        <v>188.05999755859381</v>
      </c>
    </row>
    <row r="1082" spans="1:5" ht="15" x14ac:dyDescent="0.2">
      <c r="A1082" s="226">
        <v>45105</v>
      </c>
      <c r="B1082" s="225">
        <v>33.569999694824219</v>
      </c>
      <c r="C1082" s="225">
        <v>110.1699981689453</v>
      </c>
      <c r="D1082" s="225">
        <v>411.17001342773438</v>
      </c>
      <c r="E1082" s="225">
        <v>189.25</v>
      </c>
    </row>
    <row r="1083" spans="1:5" ht="15" x14ac:dyDescent="0.2">
      <c r="A1083" s="226">
        <v>45106</v>
      </c>
      <c r="B1083" s="225">
        <v>32.909999847412109</v>
      </c>
      <c r="C1083" s="225">
        <v>111.2399978637695</v>
      </c>
      <c r="D1083" s="225">
        <v>408.22000122070313</v>
      </c>
      <c r="E1083" s="225">
        <v>189.5899963378906</v>
      </c>
    </row>
    <row r="1084" spans="1:5" ht="15" x14ac:dyDescent="0.2">
      <c r="A1084" s="226">
        <v>45107</v>
      </c>
      <c r="B1084" s="225">
        <v>33.439998626708977</v>
      </c>
      <c r="C1084" s="225">
        <v>113.9100036621094</v>
      </c>
      <c r="D1084" s="225">
        <v>423.01998901367188</v>
      </c>
      <c r="E1084" s="225">
        <v>193.9700012207031</v>
      </c>
    </row>
    <row r="1085" spans="1:5" ht="15" x14ac:dyDescent="0.2">
      <c r="A1085" s="226">
        <v>45110</v>
      </c>
      <c r="B1085" s="225">
        <v>33.619998931884773</v>
      </c>
      <c r="C1085" s="225">
        <v>115.8199996948242</v>
      </c>
      <c r="D1085" s="225">
        <v>424.1300048828125</v>
      </c>
      <c r="E1085" s="225">
        <v>192.46000671386719</v>
      </c>
    </row>
    <row r="1086" spans="1:5" ht="15" x14ac:dyDescent="0.2">
      <c r="A1086" s="226">
        <v>45112</v>
      </c>
      <c r="B1086" s="225">
        <v>32.509998321533203</v>
      </c>
      <c r="C1086" s="225">
        <v>113.9499969482422</v>
      </c>
      <c r="D1086" s="225">
        <v>423.17001342773438</v>
      </c>
      <c r="E1086" s="225">
        <v>191.33000183105469</v>
      </c>
    </row>
    <row r="1087" spans="1:5" ht="15" x14ac:dyDescent="0.2">
      <c r="A1087" s="226">
        <v>45113</v>
      </c>
      <c r="B1087" s="225">
        <v>31.969999313354489</v>
      </c>
      <c r="C1087" s="225">
        <v>113.48000335693359</v>
      </c>
      <c r="D1087" s="225">
        <v>421.02999877929688</v>
      </c>
      <c r="E1087" s="225">
        <v>191.80999755859381</v>
      </c>
    </row>
    <row r="1088" spans="1:5" ht="15" x14ac:dyDescent="0.2">
      <c r="A1088" s="226">
        <v>45114</v>
      </c>
      <c r="B1088" s="225">
        <v>31.85000038146973</v>
      </c>
      <c r="C1088" s="225">
        <v>113.1699981689453</v>
      </c>
      <c r="D1088" s="225">
        <v>425.02999877929688</v>
      </c>
      <c r="E1088" s="225">
        <v>190.67999267578119</v>
      </c>
    </row>
    <row r="1089" spans="1:5" ht="15" x14ac:dyDescent="0.2">
      <c r="A1089" s="226">
        <v>45117</v>
      </c>
      <c r="B1089" s="225">
        <v>32.740001678466797</v>
      </c>
      <c r="C1089" s="225">
        <v>113.5800018310547</v>
      </c>
      <c r="D1089" s="225">
        <v>421.79998779296881</v>
      </c>
      <c r="E1089" s="225">
        <v>188.61000061035159</v>
      </c>
    </row>
    <row r="1090" spans="1:5" ht="15" x14ac:dyDescent="0.2">
      <c r="A1090" s="226">
        <v>45118</v>
      </c>
      <c r="B1090" s="225">
        <v>33.299999237060547</v>
      </c>
      <c r="C1090" s="225">
        <v>111.3199996948242</v>
      </c>
      <c r="D1090" s="225">
        <v>424.04998779296881</v>
      </c>
      <c r="E1090" s="225">
        <v>188.08000183105469</v>
      </c>
    </row>
    <row r="1091" spans="1:5" ht="15" x14ac:dyDescent="0.2">
      <c r="A1091" s="226">
        <v>45119</v>
      </c>
      <c r="B1091" s="225">
        <v>33.979999542236328</v>
      </c>
      <c r="C1091" s="225">
        <v>114.5800018310547</v>
      </c>
      <c r="D1091" s="225">
        <v>439.01998901367188</v>
      </c>
      <c r="E1091" s="225">
        <v>189.77000427246091</v>
      </c>
    </row>
    <row r="1092" spans="1:5" ht="15" x14ac:dyDescent="0.2">
      <c r="A1092" s="226">
        <v>45120</v>
      </c>
      <c r="B1092" s="225">
        <v>33.869998931884773</v>
      </c>
      <c r="C1092" s="225">
        <v>115.9199981689453</v>
      </c>
      <c r="D1092" s="225">
        <v>459.76998901367188</v>
      </c>
      <c r="E1092" s="225">
        <v>190.53999328613281</v>
      </c>
    </row>
    <row r="1093" spans="1:5" ht="15" x14ac:dyDescent="0.2">
      <c r="A1093" s="226">
        <v>45121</v>
      </c>
      <c r="B1093" s="225">
        <v>33.150001525878913</v>
      </c>
      <c r="C1093" s="225">
        <v>115.94000244140619</v>
      </c>
      <c r="D1093" s="225">
        <v>454.69000244140619</v>
      </c>
      <c r="E1093" s="225">
        <v>190.69000244140619</v>
      </c>
    </row>
    <row r="1094" spans="1:5" ht="15" x14ac:dyDescent="0.2">
      <c r="A1094" s="226">
        <v>45124</v>
      </c>
      <c r="B1094" s="225">
        <v>34.369998931884773</v>
      </c>
      <c r="C1094" s="225">
        <v>118.3199996948242</v>
      </c>
      <c r="D1094" s="225">
        <v>464.6099853515625</v>
      </c>
      <c r="E1094" s="225">
        <v>193.99000549316409</v>
      </c>
    </row>
    <row r="1095" spans="1:5" ht="15" x14ac:dyDescent="0.2">
      <c r="A1095" s="226">
        <v>45125</v>
      </c>
      <c r="B1095" s="225">
        <v>34.5</v>
      </c>
      <c r="C1095" s="225">
        <v>117.9300003051758</v>
      </c>
      <c r="D1095" s="225">
        <v>474.94000244140619</v>
      </c>
      <c r="E1095" s="225">
        <v>193.72999572753909</v>
      </c>
    </row>
    <row r="1096" spans="1:5" ht="15" x14ac:dyDescent="0.2">
      <c r="A1096" s="226">
        <v>45126</v>
      </c>
      <c r="B1096" s="225">
        <v>34.459999084472663</v>
      </c>
      <c r="C1096" s="225">
        <v>116.4300003051758</v>
      </c>
      <c r="D1096" s="225">
        <v>470.76998901367188</v>
      </c>
      <c r="E1096" s="225">
        <v>195.1000061035156</v>
      </c>
    </row>
    <row r="1097" spans="1:5" ht="15" x14ac:dyDescent="0.2">
      <c r="A1097" s="226">
        <v>45127</v>
      </c>
      <c r="B1097" s="225">
        <v>33.369998931884773</v>
      </c>
      <c r="C1097" s="225">
        <v>110.25</v>
      </c>
      <c r="D1097" s="225">
        <v>455.20001220703119</v>
      </c>
      <c r="E1097" s="225">
        <v>193.1300048828125</v>
      </c>
    </row>
    <row r="1098" spans="1:5" ht="15" x14ac:dyDescent="0.2">
      <c r="A1098" s="226">
        <v>45128</v>
      </c>
      <c r="B1098" s="225">
        <v>34.020000457763672</v>
      </c>
      <c r="C1098" s="225">
        <v>110.9499969482422</v>
      </c>
      <c r="D1098" s="225">
        <v>443.08999633789063</v>
      </c>
      <c r="E1098" s="225">
        <v>191.94000244140619</v>
      </c>
    </row>
    <row r="1099" spans="1:5" ht="15" x14ac:dyDescent="0.2">
      <c r="A1099" s="226">
        <v>45131</v>
      </c>
      <c r="B1099" s="225">
        <v>33.630001068115227</v>
      </c>
      <c r="C1099" s="225">
        <v>110.61000061035161</v>
      </c>
      <c r="D1099" s="225">
        <v>446.1199951171875</v>
      </c>
      <c r="E1099" s="225">
        <v>192.75</v>
      </c>
    </row>
    <row r="1100" spans="1:5" ht="15" x14ac:dyDescent="0.2">
      <c r="A1100" s="226">
        <v>45132</v>
      </c>
      <c r="B1100" s="225">
        <v>34.099998474121087</v>
      </c>
      <c r="C1100" s="225">
        <v>113</v>
      </c>
      <c r="D1100" s="225">
        <v>456.79000854492188</v>
      </c>
      <c r="E1100" s="225">
        <v>193.6199951171875</v>
      </c>
    </row>
    <row r="1101" spans="1:5" ht="15" x14ac:dyDescent="0.2">
      <c r="A1101" s="226">
        <v>45133</v>
      </c>
      <c r="B1101" s="225">
        <v>34.360000610351563</v>
      </c>
      <c r="C1101" s="225">
        <v>110.0899963378906</v>
      </c>
      <c r="D1101" s="225">
        <v>454.51998901367188</v>
      </c>
      <c r="E1101" s="225">
        <v>194.5</v>
      </c>
    </row>
    <row r="1102" spans="1:5" ht="15" x14ac:dyDescent="0.2">
      <c r="A1102" s="226">
        <v>45134</v>
      </c>
      <c r="B1102" s="225">
        <v>34.549999237060547</v>
      </c>
      <c r="C1102" s="225">
        <v>111.09999847412109</v>
      </c>
      <c r="D1102" s="225">
        <v>459</v>
      </c>
      <c r="E1102" s="225">
        <v>193.2200012207031</v>
      </c>
    </row>
    <row r="1103" spans="1:5" ht="15" x14ac:dyDescent="0.2">
      <c r="A1103" s="226">
        <v>45135</v>
      </c>
      <c r="B1103" s="225">
        <v>36.830001831054688</v>
      </c>
      <c r="C1103" s="225">
        <v>112.9599990844727</v>
      </c>
      <c r="D1103" s="225">
        <v>467.5</v>
      </c>
      <c r="E1103" s="225">
        <v>195.83000183105469</v>
      </c>
    </row>
    <row r="1104" spans="1:5" ht="15" x14ac:dyDescent="0.2">
      <c r="A1104" s="226">
        <v>45138</v>
      </c>
      <c r="B1104" s="225">
        <v>35.770000457763672</v>
      </c>
      <c r="C1104" s="225">
        <v>114.40000152587891</v>
      </c>
      <c r="D1104" s="225">
        <v>467.29000854492188</v>
      </c>
      <c r="E1104" s="225">
        <v>196.44999694824219</v>
      </c>
    </row>
    <row r="1105" spans="1:5" ht="15" x14ac:dyDescent="0.2">
      <c r="A1105" s="226">
        <v>45139</v>
      </c>
      <c r="B1105" s="225">
        <v>35.799999237060547</v>
      </c>
      <c r="C1105" s="225">
        <v>117.59999847412109</v>
      </c>
      <c r="D1105" s="225">
        <v>465.07000732421881</v>
      </c>
      <c r="E1105" s="225">
        <v>195.61000061035159</v>
      </c>
    </row>
    <row r="1106" spans="1:5" ht="15" x14ac:dyDescent="0.2">
      <c r="A1106" s="226">
        <v>45140</v>
      </c>
      <c r="B1106" s="225">
        <v>34.389999389648438</v>
      </c>
      <c r="C1106" s="225">
        <v>109.34999847412109</v>
      </c>
      <c r="D1106" s="225">
        <v>442.69000244140619</v>
      </c>
      <c r="E1106" s="225">
        <v>192.58000183105469</v>
      </c>
    </row>
    <row r="1107" spans="1:5" ht="15" x14ac:dyDescent="0.2">
      <c r="A1107" s="226">
        <v>45141</v>
      </c>
      <c r="B1107" s="225">
        <v>34.869998931884773</v>
      </c>
      <c r="C1107" s="225">
        <v>113.15000152587891</v>
      </c>
      <c r="D1107" s="225">
        <v>445.14999389648438</v>
      </c>
      <c r="E1107" s="225">
        <v>191.16999816894531</v>
      </c>
    </row>
    <row r="1108" spans="1:5" ht="15" x14ac:dyDescent="0.2">
      <c r="A1108" s="226">
        <v>45142</v>
      </c>
      <c r="B1108" s="225">
        <v>35.139999389648438</v>
      </c>
      <c r="C1108" s="225">
        <v>115.8199996948242</v>
      </c>
      <c r="D1108" s="225">
        <v>446.79998779296881</v>
      </c>
      <c r="E1108" s="225">
        <v>181.99000549316409</v>
      </c>
    </row>
    <row r="1109" spans="1:5" ht="15" x14ac:dyDescent="0.2">
      <c r="A1109" s="226">
        <v>45145</v>
      </c>
      <c r="B1109" s="225">
        <v>35.229999542236328</v>
      </c>
      <c r="C1109" s="225">
        <v>116.80999755859381</v>
      </c>
      <c r="D1109" s="225">
        <v>454.17001342773438</v>
      </c>
      <c r="E1109" s="225">
        <v>178.8500061035156</v>
      </c>
    </row>
    <row r="1110" spans="1:5" ht="15" x14ac:dyDescent="0.2">
      <c r="A1110" s="226">
        <v>45146</v>
      </c>
      <c r="B1110" s="225">
        <v>35.020000457763672</v>
      </c>
      <c r="C1110" s="225">
        <v>113.23000335693359</v>
      </c>
      <c r="D1110" s="225">
        <v>446.6400146484375</v>
      </c>
      <c r="E1110" s="225">
        <v>179.80000305175781</v>
      </c>
    </row>
    <row r="1111" spans="1:5" ht="15" x14ac:dyDescent="0.2">
      <c r="A1111" s="226">
        <v>45147</v>
      </c>
      <c r="B1111" s="225">
        <v>34.279998779296882</v>
      </c>
      <c r="C1111" s="225">
        <v>110.4700012207031</v>
      </c>
      <c r="D1111" s="225">
        <v>425.54000854492188</v>
      </c>
      <c r="E1111" s="225">
        <v>178.19000244140619</v>
      </c>
    </row>
    <row r="1112" spans="1:5" ht="15" x14ac:dyDescent="0.2">
      <c r="A1112" s="226">
        <v>45148</v>
      </c>
      <c r="B1112" s="225">
        <v>34.680000305175781</v>
      </c>
      <c r="C1112" s="225">
        <v>110.23000335693359</v>
      </c>
      <c r="D1112" s="225">
        <v>423.8800048828125</v>
      </c>
      <c r="E1112" s="225">
        <v>177.9700012207031</v>
      </c>
    </row>
    <row r="1113" spans="1:5" ht="15" x14ac:dyDescent="0.2">
      <c r="A1113" s="226">
        <v>45149</v>
      </c>
      <c r="B1113" s="225">
        <v>34.889999389648438</v>
      </c>
      <c r="C1113" s="225">
        <v>107.5699996948242</v>
      </c>
      <c r="D1113" s="225">
        <v>408.54998779296881</v>
      </c>
      <c r="E1113" s="225">
        <v>177.78999328613281</v>
      </c>
    </row>
    <row r="1114" spans="1:5" ht="15" x14ac:dyDescent="0.2">
      <c r="A1114" s="226">
        <v>45152</v>
      </c>
      <c r="B1114" s="225">
        <v>35.680000305175781</v>
      </c>
      <c r="C1114" s="225">
        <v>111.98000335693359</v>
      </c>
      <c r="D1114" s="225">
        <v>437.52999877929688</v>
      </c>
      <c r="E1114" s="225">
        <v>179.46000671386719</v>
      </c>
    </row>
    <row r="1115" spans="1:5" ht="15" x14ac:dyDescent="0.2">
      <c r="A1115" s="226">
        <v>45153</v>
      </c>
      <c r="B1115" s="225">
        <v>34.770000457763672</v>
      </c>
      <c r="C1115" s="225">
        <v>111.34999847412109</v>
      </c>
      <c r="D1115" s="225">
        <v>439.39999389648438</v>
      </c>
      <c r="E1115" s="225">
        <v>177.44999694824219</v>
      </c>
    </row>
    <row r="1116" spans="1:5" ht="15" x14ac:dyDescent="0.2">
      <c r="A1116" s="226">
        <v>45154</v>
      </c>
      <c r="B1116" s="225">
        <v>33.529998779296882</v>
      </c>
      <c r="C1116" s="225">
        <v>107.19000244140619</v>
      </c>
      <c r="D1116" s="225">
        <v>434.8599853515625</v>
      </c>
      <c r="E1116" s="225">
        <v>176.57000732421881</v>
      </c>
    </row>
    <row r="1117" spans="1:5" ht="15" x14ac:dyDescent="0.2">
      <c r="A1117" s="226">
        <v>45155</v>
      </c>
      <c r="B1117" s="225">
        <v>32.580001831054688</v>
      </c>
      <c r="C1117" s="225">
        <v>104.44000244140619</v>
      </c>
      <c r="D1117" s="225">
        <v>433.44000244140619</v>
      </c>
      <c r="E1117" s="225">
        <v>174</v>
      </c>
    </row>
    <row r="1118" spans="1:5" ht="15" x14ac:dyDescent="0.2">
      <c r="A1118" s="226">
        <v>45156</v>
      </c>
      <c r="B1118" s="225">
        <v>32.75</v>
      </c>
      <c r="C1118" s="225">
        <v>105.4499969482422</v>
      </c>
      <c r="D1118" s="225">
        <v>432.989990234375</v>
      </c>
      <c r="E1118" s="225">
        <v>174.49000549316409</v>
      </c>
    </row>
    <row r="1119" spans="1:5" ht="15" x14ac:dyDescent="0.2">
      <c r="A1119" s="226">
        <v>45159</v>
      </c>
      <c r="B1119" s="225">
        <v>33.139999389648438</v>
      </c>
      <c r="C1119" s="225">
        <v>108.2200012207031</v>
      </c>
      <c r="D1119" s="225">
        <v>469.67001342773438</v>
      </c>
      <c r="E1119" s="225">
        <v>175.8399963378906</v>
      </c>
    </row>
    <row r="1120" spans="1:5" ht="15" x14ac:dyDescent="0.2">
      <c r="A1120" s="226">
        <v>45160</v>
      </c>
      <c r="B1120" s="225">
        <v>32.889999389648438</v>
      </c>
      <c r="C1120" s="225">
        <v>105.6600036621094</v>
      </c>
      <c r="D1120" s="225">
        <v>456.67999267578119</v>
      </c>
      <c r="E1120" s="225">
        <v>177.22999572753909</v>
      </c>
    </row>
    <row r="1121" spans="1:5" ht="15" x14ac:dyDescent="0.2">
      <c r="A1121" s="226">
        <v>45161</v>
      </c>
      <c r="B1121" s="225">
        <v>33.979999542236328</v>
      </c>
      <c r="C1121" s="225">
        <v>109.4300003051758</v>
      </c>
      <c r="D1121" s="225">
        <v>471.16000366210938</v>
      </c>
      <c r="E1121" s="225">
        <v>181.1199951171875</v>
      </c>
    </row>
    <row r="1122" spans="1:5" ht="15" x14ac:dyDescent="0.2">
      <c r="A1122" s="226">
        <v>45162</v>
      </c>
      <c r="B1122" s="225">
        <v>32.590000152587891</v>
      </c>
      <c r="C1122" s="225">
        <v>101.8000030517578</v>
      </c>
      <c r="D1122" s="225">
        <v>471.6300048828125</v>
      </c>
      <c r="E1122" s="225">
        <v>176.3800048828125</v>
      </c>
    </row>
    <row r="1123" spans="1:5" ht="15" x14ac:dyDescent="0.2">
      <c r="A1123" s="226">
        <v>45163</v>
      </c>
      <c r="B1123" s="225">
        <v>33.25</v>
      </c>
      <c r="C1123" s="225">
        <v>102.25</v>
      </c>
      <c r="D1123" s="225">
        <v>460.17999267578119</v>
      </c>
      <c r="E1123" s="225">
        <v>178.61000061035159</v>
      </c>
    </row>
    <row r="1124" spans="1:5" ht="15" x14ac:dyDescent="0.2">
      <c r="A1124" s="226">
        <v>45166</v>
      </c>
      <c r="B1124" s="225">
        <v>33.619998931884773</v>
      </c>
      <c r="C1124" s="225">
        <v>102.61000061035161</v>
      </c>
      <c r="D1124" s="225">
        <v>468.35000610351563</v>
      </c>
      <c r="E1124" s="225">
        <v>180.19000244140619</v>
      </c>
    </row>
    <row r="1125" spans="1:5" ht="15" x14ac:dyDescent="0.2">
      <c r="A1125" s="226">
        <v>45167</v>
      </c>
      <c r="B1125" s="225">
        <v>34.310001373291023</v>
      </c>
      <c r="C1125" s="225">
        <v>105.9199981689453</v>
      </c>
      <c r="D1125" s="225">
        <v>487.83999633789063</v>
      </c>
      <c r="E1125" s="225">
        <v>184.1199951171875</v>
      </c>
    </row>
    <row r="1126" spans="1:5" ht="15" x14ac:dyDescent="0.2">
      <c r="A1126" s="226">
        <v>45168</v>
      </c>
      <c r="B1126" s="225">
        <v>34.529998779296882</v>
      </c>
      <c r="C1126" s="225">
        <v>106.5899963378906</v>
      </c>
      <c r="D1126" s="225">
        <v>492.6400146484375</v>
      </c>
      <c r="E1126" s="225">
        <v>187.6499938964844</v>
      </c>
    </row>
    <row r="1127" spans="1:5" ht="15" x14ac:dyDescent="0.2">
      <c r="A1127" s="226">
        <v>45169</v>
      </c>
      <c r="B1127" s="225">
        <v>35.139999389648438</v>
      </c>
      <c r="C1127" s="225">
        <v>105.7200012207031</v>
      </c>
      <c r="D1127" s="225">
        <v>493.54998779296881</v>
      </c>
      <c r="E1127" s="225">
        <v>187.8699951171875</v>
      </c>
    </row>
    <row r="1128" spans="1:5" ht="15" x14ac:dyDescent="0.2">
      <c r="A1128" s="226">
        <v>45170</v>
      </c>
      <c r="B1128" s="225">
        <v>36.610000610351563</v>
      </c>
      <c r="C1128" s="225">
        <v>109.4499969482422</v>
      </c>
      <c r="D1128" s="225">
        <v>485.08999633789063</v>
      </c>
      <c r="E1128" s="225">
        <v>189.46000671386719</v>
      </c>
    </row>
    <row r="1129" spans="1:5" ht="15" x14ac:dyDescent="0.2">
      <c r="A1129" s="226">
        <v>45174</v>
      </c>
      <c r="B1129" s="225">
        <v>36.709999084472663</v>
      </c>
      <c r="C1129" s="225">
        <v>110.7799987792969</v>
      </c>
      <c r="D1129" s="225">
        <v>485.48001098632813</v>
      </c>
      <c r="E1129" s="225">
        <v>189.69999694824219</v>
      </c>
    </row>
    <row r="1130" spans="1:5" ht="15" x14ac:dyDescent="0.2">
      <c r="A1130" s="226">
        <v>45175</v>
      </c>
      <c r="B1130" s="225">
        <v>36.979999542236328</v>
      </c>
      <c r="C1130" s="225">
        <v>109.2799987792969</v>
      </c>
      <c r="D1130" s="225">
        <v>470.6099853515625</v>
      </c>
      <c r="E1130" s="225">
        <v>182.9100036621094</v>
      </c>
    </row>
    <row r="1131" spans="1:5" ht="15" x14ac:dyDescent="0.2">
      <c r="A1131" s="226">
        <v>45176</v>
      </c>
      <c r="B1131" s="225">
        <v>38.180000305175781</v>
      </c>
      <c r="C1131" s="225">
        <v>106.5899963378906</v>
      </c>
      <c r="D1131" s="225">
        <v>462.41000366210938</v>
      </c>
      <c r="E1131" s="225">
        <v>177.55999755859381</v>
      </c>
    </row>
    <row r="1132" spans="1:5" ht="15" x14ac:dyDescent="0.2">
      <c r="A1132" s="226">
        <v>45177</v>
      </c>
      <c r="B1132" s="225">
        <v>38.009998321533203</v>
      </c>
      <c r="C1132" s="225">
        <v>106.0899963378906</v>
      </c>
      <c r="D1132" s="225">
        <v>455.72000122070313</v>
      </c>
      <c r="E1132" s="225">
        <v>178.17999267578119</v>
      </c>
    </row>
    <row r="1133" spans="1:5" ht="15" x14ac:dyDescent="0.2">
      <c r="A1133" s="226">
        <v>45180</v>
      </c>
      <c r="B1133" s="225">
        <v>38.590000152587891</v>
      </c>
      <c r="C1133" s="225">
        <v>105.3199996948242</v>
      </c>
      <c r="D1133" s="225">
        <v>451.77999877929688</v>
      </c>
      <c r="E1133" s="225">
        <v>179.36000061035159</v>
      </c>
    </row>
    <row r="1134" spans="1:5" ht="15" x14ac:dyDescent="0.2">
      <c r="A1134" s="226">
        <v>45181</v>
      </c>
      <c r="B1134" s="225">
        <v>38.860000610351563</v>
      </c>
      <c r="C1134" s="225">
        <v>105.30999755859381</v>
      </c>
      <c r="D1134" s="225">
        <v>448.70001220703119</v>
      </c>
      <c r="E1134" s="225">
        <v>176.30000305175781</v>
      </c>
    </row>
    <row r="1135" spans="1:5" ht="15" x14ac:dyDescent="0.2">
      <c r="A1135" s="226">
        <v>45182</v>
      </c>
      <c r="B1135" s="225">
        <v>38.709999084472663</v>
      </c>
      <c r="C1135" s="225">
        <v>107.7099990844727</v>
      </c>
      <c r="D1135" s="225">
        <v>454.85000610351563</v>
      </c>
      <c r="E1135" s="225">
        <v>174.21000671386719</v>
      </c>
    </row>
    <row r="1136" spans="1:5" ht="15" x14ac:dyDescent="0.2">
      <c r="A1136" s="226">
        <v>45183</v>
      </c>
      <c r="B1136" s="225">
        <v>38.669998168945313</v>
      </c>
      <c r="C1136" s="225">
        <v>106.629997253418</v>
      </c>
      <c r="D1136" s="225">
        <v>455.80999755859381</v>
      </c>
      <c r="E1136" s="225">
        <v>175.74000549316409</v>
      </c>
    </row>
    <row r="1137" spans="1:5" ht="15" x14ac:dyDescent="0.2">
      <c r="A1137" s="226">
        <v>45184</v>
      </c>
      <c r="B1137" s="225">
        <v>37.880001068115227</v>
      </c>
      <c r="C1137" s="225">
        <v>101.4899978637695</v>
      </c>
      <c r="D1137" s="225">
        <v>439</v>
      </c>
      <c r="E1137" s="225">
        <v>175.00999450683591</v>
      </c>
    </row>
    <row r="1138" spans="1:5" ht="15" x14ac:dyDescent="0.2">
      <c r="A1138" s="226">
        <v>45187</v>
      </c>
      <c r="B1138" s="225">
        <v>37.990001678466797</v>
      </c>
      <c r="C1138" s="225">
        <v>102.370002746582</v>
      </c>
      <c r="D1138" s="225">
        <v>439.66000366210938</v>
      </c>
      <c r="E1138" s="225">
        <v>177.9700012207031</v>
      </c>
    </row>
    <row r="1139" spans="1:5" ht="15" x14ac:dyDescent="0.2">
      <c r="A1139" s="226">
        <v>45188</v>
      </c>
      <c r="B1139" s="225">
        <v>36.340000152587891</v>
      </c>
      <c r="C1139" s="225">
        <v>101.61000061035161</v>
      </c>
      <c r="D1139" s="225">
        <v>435.20001220703119</v>
      </c>
      <c r="E1139" s="225">
        <v>179.07000732421881</v>
      </c>
    </row>
    <row r="1140" spans="1:5" ht="15" x14ac:dyDescent="0.2">
      <c r="A1140" s="226">
        <v>45189</v>
      </c>
      <c r="B1140" s="225">
        <v>34.689998626708977</v>
      </c>
      <c r="C1140" s="225">
        <v>100.3399963378906</v>
      </c>
      <c r="D1140" s="225">
        <v>422.3900146484375</v>
      </c>
      <c r="E1140" s="225">
        <v>175.49000549316409</v>
      </c>
    </row>
    <row r="1141" spans="1:5" ht="15" x14ac:dyDescent="0.2">
      <c r="A1141" s="226">
        <v>45190</v>
      </c>
      <c r="B1141" s="225">
        <v>34.650001525878913</v>
      </c>
      <c r="C1141" s="225">
        <v>96.110000610351563</v>
      </c>
      <c r="D1141" s="225">
        <v>410.17001342773438</v>
      </c>
      <c r="E1141" s="225">
        <v>173.92999267578119</v>
      </c>
    </row>
    <row r="1142" spans="1:5" ht="15" x14ac:dyDescent="0.2">
      <c r="A1142" s="226">
        <v>45191</v>
      </c>
      <c r="B1142" s="225">
        <v>34.180000305175781</v>
      </c>
      <c r="C1142" s="225">
        <v>96.199996948242188</v>
      </c>
      <c r="D1142" s="225">
        <v>416.10000610351563</v>
      </c>
      <c r="E1142" s="225">
        <v>174.78999328613281</v>
      </c>
    </row>
    <row r="1143" spans="1:5" ht="15" x14ac:dyDescent="0.2">
      <c r="A1143" s="226">
        <v>45194</v>
      </c>
      <c r="B1143" s="225">
        <v>34.290000915527337</v>
      </c>
      <c r="C1143" s="225">
        <v>97.379997253417969</v>
      </c>
      <c r="D1143" s="225">
        <v>422.22000122070313</v>
      </c>
      <c r="E1143" s="225">
        <v>176.08000183105469</v>
      </c>
    </row>
    <row r="1144" spans="1:5" ht="15" x14ac:dyDescent="0.2">
      <c r="A1144" s="226">
        <v>45195</v>
      </c>
      <c r="B1144" s="225">
        <v>33.830001831054688</v>
      </c>
      <c r="C1144" s="225">
        <v>95.959999084472656</v>
      </c>
      <c r="D1144" s="225">
        <v>419.1099853515625</v>
      </c>
      <c r="E1144" s="225">
        <v>171.96000671386719</v>
      </c>
    </row>
    <row r="1145" spans="1:5" ht="15" x14ac:dyDescent="0.2">
      <c r="A1145" s="226">
        <v>45196</v>
      </c>
      <c r="B1145" s="225">
        <v>34.610000610351563</v>
      </c>
      <c r="C1145" s="225">
        <v>98.069999694824219</v>
      </c>
      <c r="D1145" s="225">
        <v>424.67999267578119</v>
      </c>
      <c r="E1145" s="225">
        <v>170.42999267578119</v>
      </c>
    </row>
    <row r="1146" spans="1:5" ht="15" x14ac:dyDescent="0.2">
      <c r="A1146" s="226">
        <v>45197</v>
      </c>
      <c r="B1146" s="225">
        <v>35.180000305175781</v>
      </c>
      <c r="C1146" s="225">
        <v>102.7600021362305</v>
      </c>
      <c r="D1146" s="225">
        <v>430.8900146484375</v>
      </c>
      <c r="E1146" s="225">
        <v>170.69000244140619</v>
      </c>
    </row>
    <row r="1147" spans="1:5" ht="15" x14ac:dyDescent="0.2">
      <c r="A1147" s="226">
        <v>45198</v>
      </c>
      <c r="B1147" s="225">
        <v>35.549999237060547</v>
      </c>
      <c r="C1147" s="225">
        <v>102.8199996948242</v>
      </c>
      <c r="D1147" s="225">
        <v>434.989990234375</v>
      </c>
      <c r="E1147" s="225">
        <v>171.21000671386719</v>
      </c>
    </row>
    <row r="1148" spans="1:5" ht="15" x14ac:dyDescent="0.2">
      <c r="A1148" s="226">
        <v>45201</v>
      </c>
      <c r="B1148" s="225">
        <v>35.459999084472663</v>
      </c>
      <c r="C1148" s="225">
        <v>103.26999664306641</v>
      </c>
      <c r="D1148" s="225">
        <v>447.82000732421881</v>
      </c>
      <c r="E1148" s="225">
        <v>173.75</v>
      </c>
    </row>
    <row r="1149" spans="1:5" ht="15" x14ac:dyDescent="0.2">
      <c r="A1149" s="226">
        <v>45202</v>
      </c>
      <c r="B1149" s="225">
        <v>35.689998626708977</v>
      </c>
      <c r="C1149" s="225">
        <v>100.0800018310547</v>
      </c>
      <c r="D1149" s="225">
        <v>435.17001342773438</v>
      </c>
      <c r="E1149" s="225">
        <v>172.3999938964844</v>
      </c>
    </row>
    <row r="1150" spans="1:5" ht="15" x14ac:dyDescent="0.2">
      <c r="A1150" s="226">
        <v>45203</v>
      </c>
      <c r="B1150" s="225">
        <v>35.930000305175781</v>
      </c>
      <c r="C1150" s="225">
        <v>104.0699996948242</v>
      </c>
      <c r="D1150" s="225">
        <v>440.41000366210938</v>
      </c>
      <c r="E1150" s="225">
        <v>173.6600036621094</v>
      </c>
    </row>
    <row r="1151" spans="1:5" ht="15" x14ac:dyDescent="0.2">
      <c r="A1151" s="226">
        <v>45204</v>
      </c>
      <c r="B1151" s="225">
        <v>35.889999389648438</v>
      </c>
      <c r="C1151" s="225">
        <v>102.9100036621094</v>
      </c>
      <c r="D1151" s="225">
        <v>446.8800048828125</v>
      </c>
      <c r="E1151" s="225">
        <v>174.9100036621094</v>
      </c>
    </row>
    <row r="1152" spans="1:5" ht="15" x14ac:dyDescent="0.2">
      <c r="A1152" s="226">
        <v>45205</v>
      </c>
      <c r="B1152" s="225">
        <v>36.189998626708977</v>
      </c>
      <c r="C1152" s="225">
        <v>107.2399978637695</v>
      </c>
      <c r="D1152" s="225">
        <v>457.6199951171875</v>
      </c>
      <c r="E1152" s="225">
        <v>177.49000549316409</v>
      </c>
    </row>
    <row r="1153" spans="1:5" ht="15" x14ac:dyDescent="0.2">
      <c r="A1153" s="226">
        <v>45208</v>
      </c>
      <c r="B1153" s="225">
        <v>36.060001373291023</v>
      </c>
      <c r="C1153" s="225">
        <v>106.9700012207031</v>
      </c>
      <c r="D1153" s="225">
        <v>452.73001098632813</v>
      </c>
      <c r="E1153" s="225">
        <v>178.99000549316409</v>
      </c>
    </row>
    <row r="1154" spans="1:5" ht="15" x14ac:dyDescent="0.2">
      <c r="A1154" s="226">
        <v>45209</v>
      </c>
      <c r="B1154" s="225">
        <v>36.430000305175781</v>
      </c>
      <c r="C1154" s="225">
        <v>109.0100021362305</v>
      </c>
      <c r="D1154" s="225">
        <v>457.98001098632813</v>
      </c>
      <c r="E1154" s="225">
        <v>178.38999938964841</v>
      </c>
    </row>
    <row r="1155" spans="1:5" ht="15" x14ac:dyDescent="0.2">
      <c r="A1155" s="226">
        <v>45210</v>
      </c>
      <c r="B1155" s="225">
        <v>36.880001068115227</v>
      </c>
      <c r="C1155" s="225">
        <v>108.30999755859381</v>
      </c>
      <c r="D1155" s="225">
        <v>468.05999755859381</v>
      </c>
      <c r="E1155" s="225">
        <v>179.80000305175781</v>
      </c>
    </row>
    <row r="1156" spans="1:5" ht="15" x14ac:dyDescent="0.2">
      <c r="A1156" s="226">
        <v>45211</v>
      </c>
      <c r="B1156" s="225">
        <v>36.840000152587891</v>
      </c>
      <c r="C1156" s="225">
        <v>108.7900009155273</v>
      </c>
      <c r="D1156" s="225">
        <v>469.45001220703119</v>
      </c>
      <c r="E1156" s="225">
        <v>180.71000671386719</v>
      </c>
    </row>
    <row r="1157" spans="1:5" ht="15" x14ac:dyDescent="0.2">
      <c r="A1157" s="226">
        <v>45212</v>
      </c>
      <c r="B1157" s="225">
        <v>35.970001220703118</v>
      </c>
      <c r="C1157" s="225">
        <v>105.0899963378906</v>
      </c>
      <c r="D1157" s="225">
        <v>454.6099853515625</v>
      </c>
      <c r="E1157" s="225">
        <v>178.8500061035156</v>
      </c>
    </row>
    <row r="1158" spans="1:5" ht="15" x14ac:dyDescent="0.2">
      <c r="A1158" s="226">
        <v>45215</v>
      </c>
      <c r="B1158" s="225">
        <v>36.560001373291023</v>
      </c>
      <c r="C1158" s="225">
        <v>106.4599990844727</v>
      </c>
      <c r="D1158" s="225">
        <v>460.95001220703119</v>
      </c>
      <c r="E1158" s="225">
        <v>178.7200012207031</v>
      </c>
    </row>
    <row r="1159" spans="1:5" ht="15" x14ac:dyDescent="0.2">
      <c r="A1159" s="226">
        <v>45216</v>
      </c>
      <c r="B1159" s="225">
        <v>36.060001373291023</v>
      </c>
      <c r="C1159" s="225">
        <v>105.13999938964839</v>
      </c>
      <c r="D1159" s="225">
        <v>439.3800048828125</v>
      </c>
      <c r="E1159" s="225">
        <v>177.1499938964844</v>
      </c>
    </row>
    <row r="1160" spans="1:5" ht="15" x14ac:dyDescent="0.2">
      <c r="A1160" s="226">
        <v>45217</v>
      </c>
      <c r="B1160" s="225">
        <v>35.639999389648438</v>
      </c>
      <c r="C1160" s="225">
        <v>102.1699981689453</v>
      </c>
      <c r="D1160" s="225">
        <v>421.95999145507813</v>
      </c>
      <c r="E1160" s="225">
        <v>175.8399963378906</v>
      </c>
    </row>
    <row r="1161" spans="1:5" ht="15" x14ac:dyDescent="0.2">
      <c r="A1161" s="226">
        <v>45218</v>
      </c>
      <c r="B1161" s="225">
        <v>35.669998168945313</v>
      </c>
      <c r="C1161" s="225">
        <v>102.40000152587891</v>
      </c>
      <c r="D1161" s="225">
        <v>421.010009765625</v>
      </c>
      <c r="E1161" s="225">
        <v>175.46000671386719</v>
      </c>
    </row>
    <row r="1162" spans="1:5" ht="15" x14ac:dyDescent="0.2">
      <c r="A1162" s="226">
        <v>45219</v>
      </c>
      <c r="B1162" s="225">
        <v>34.919998168945313</v>
      </c>
      <c r="C1162" s="225">
        <v>101.80999755859381</v>
      </c>
      <c r="D1162" s="225">
        <v>413.8699951171875</v>
      </c>
      <c r="E1162" s="225">
        <v>172.8800048828125</v>
      </c>
    </row>
    <row r="1163" spans="1:5" ht="15" x14ac:dyDescent="0.2">
      <c r="A1163" s="226">
        <v>45222</v>
      </c>
      <c r="B1163" s="225">
        <v>33.849998474121087</v>
      </c>
      <c r="C1163" s="225">
        <v>100.0100021362305</v>
      </c>
      <c r="D1163" s="225">
        <v>429.75</v>
      </c>
      <c r="E1163" s="225">
        <v>173</v>
      </c>
    </row>
    <row r="1164" spans="1:5" ht="15" x14ac:dyDescent="0.2">
      <c r="A1164" s="226">
        <v>45223</v>
      </c>
      <c r="B1164" s="225">
        <v>34.590000152587891</v>
      </c>
      <c r="C1164" s="225">
        <v>101.6699981689453</v>
      </c>
      <c r="D1164" s="225">
        <v>436.6300048828125</v>
      </c>
      <c r="E1164" s="225">
        <v>173.44000244140619</v>
      </c>
    </row>
    <row r="1165" spans="1:5" ht="15" x14ac:dyDescent="0.2">
      <c r="A1165" s="226">
        <v>45224</v>
      </c>
      <c r="B1165" s="225">
        <v>32.830001831054688</v>
      </c>
      <c r="C1165" s="225">
        <v>96.05999755859375</v>
      </c>
      <c r="D1165" s="225">
        <v>417.79000854492188</v>
      </c>
      <c r="E1165" s="225">
        <v>171.1000061035156</v>
      </c>
    </row>
    <row r="1166" spans="1:5" ht="15" x14ac:dyDescent="0.2">
      <c r="A1166" s="226">
        <v>45225</v>
      </c>
      <c r="B1166" s="225">
        <v>32.520000457763672</v>
      </c>
      <c r="C1166" s="225">
        <v>93.669998168945313</v>
      </c>
      <c r="D1166" s="225">
        <v>403.260009765625</v>
      </c>
      <c r="E1166" s="225">
        <v>166.88999938964841</v>
      </c>
    </row>
    <row r="1167" spans="1:5" ht="15" x14ac:dyDescent="0.2">
      <c r="A1167" s="226">
        <v>45226</v>
      </c>
      <c r="B1167" s="225">
        <v>35.540000915527337</v>
      </c>
      <c r="C1167" s="225">
        <v>96.430000305175781</v>
      </c>
      <c r="D1167" s="225">
        <v>405</v>
      </c>
      <c r="E1167" s="225">
        <v>168.2200012207031</v>
      </c>
    </row>
    <row r="1168" spans="1:5" ht="15" x14ac:dyDescent="0.2">
      <c r="A1168" s="226">
        <v>45229</v>
      </c>
      <c r="B1168" s="225">
        <v>35.689998626708977</v>
      </c>
      <c r="C1168" s="225">
        <v>96.180000305175781</v>
      </c>
      <c r="D1168" s="225">
        <v>411.6099853515625</v>
      </c>
      <c r="E1168" s="225">
        <v>170.28999328613281</v>
      </c>
    </row>
    <row r="1169" spans="1:5" ht="15" x14ac:dyDescent="0.2">
      <c r="A1169" s="226">
        <v>45230</v>
      </c>
      <c r="B1169" s="225">
        <v>36.5</v>
      </c>
      <c r="C1169" s="225">
        <v>98.5</v>
      </c>
      <c r="D1169" s="225">
        <v>407.79998779296881</v>
      </c>
      <c r="E1169" s="225">
        <v>170.77000427246091</v>
      </c>
    </row>
    <row r="1170" spans="1:5" ht="15" x14ac:dyDescent="0.2">
      <c r="A1170" s="226">
        <v>45231</v>
      </c>
      <c r="B1170" s="225">
        <v>37.290000915527337</v>
      </c>
      <c r="C1170" s="225">
        <v>108.0400009155273</v>
      </c>
      <c r="D1170" s="225">
        <v>423.25</v>
      </c>
      <c r="E1170" s="225">
        <v>173.9700012207031</v>
      </c>
    </row>
    <row r="1171" spans="1:5" ht="15" x14ac:dyDescent="0.2">
      <c r="A1171" s="226">
        <v>45232</v>
      </c>
      <c r="B1171" s="225">
        <v>37.700000762939453</v>
      </c>
      <c r="C1171" s="225">
        <v>107.8300018310547</v>
      </c>
      <c r="D1171" s="225">
        <v>435.05999755859381</v>
      </c>
      <c r="E1171" s="225">
        <v>177.57000732421881</v>
      </c>
    </row>
    <row r="1172" spans="1:5" ht="15" x14ac:dyDescent="0.2">
      <c r="A1172" s="226">
        <v>45233</v>
      </c>
      <c r="B1172" s="225">
        <v>38.139999389648438</v>
      </c>
      <c r="C1172" s="225">
        <v>112.25</v>
      </c>
      <c r="D1172" s="225">
        <v>450.04998779296881</v>
      </c>
      <c r="E1172" s="225">
        <v>176.6499938964844</v>
      </c>
    </row>
    <row r="1173" spans="1:5" ht="15" x14ac:dyDescent="0.2">
      <c r="A1173" s="226">
        <v>45236</v>
      </c>
      <c r="B1173" s="225">
        <v>37.950000762939453</v>
      </c>
      <c r="C1173" s="225">
        <v>111.75</v>
      </c>
      <c r="D1173" s="225">
        <v>457.510009765625</v>
      </c>
      <c r="E1173" s="225">
        <v>179.22999572753909</v>
      </c>
    </row>
    <row r="1174" spans="1:5" ht="15" x14ac:dyDescent="0.2">
      <c r="A1174" s="226">
        <v>45237</v>
      </c>
      <c r="B1174" s="225">
        <v>38.770000457763672</v>
      </c>
      <c r="C1174" s="225">
        <v>113.4499969482422</v>
      </c>
      <c r="D1174" s="225">
        <v>459.54998779296881</v>
      </c>
      <c r="E1174" s="225">
        <v>181.82000732421881</v>
      </c>
    </row>
    <row r="1175" spans="1:5" ht="15" x14ac:dyDescent="0.2">
      <c r="A1175" s="226">
        <v>45238</v>
      </c>
      <c r="B1175" s="225">
        <v>37.919998168945313</v>
      </c>
      <c r="C1175" s="225">
        <v>113.5899963378906</v>
      </c>
      <c r="D1175" s="225">
        <v>465.739990234375</v>
      </c>
      <c r="E1175" s="225">
        <v>182.88999938964841</v>
      </c>
    </row>
    <row r="1176" spans="1:5" ht="15" x14ac:dyDescent="0.2">
      <c r="A1176" s="226">
        <v>45239</v>
      </c>
      <c r="B1176" s="225">
        <v>37.799999237060547</v>
      </c>
      <c r="C1176" s="225">
        <v>113.4899978637695</v>
      </c>
      <c r="D1176" s="225">
        <v>469.5</v>
      </c>
      <c r="E1176" s="225">
        <v>182.4100036621094</v>
      </c>
    </row>
    <row r="1177" spans="1:5" ht="15" x14ac:dyDescent="0.2">
      <c r="A1177" s="226">
        <v>45240</v>
      </c>
      <c r="B1177" s="225">
        <v>38.860000610351563</v>
      </c>
      <c r="C1177" s="225">
        <v>118.5899963378906</v>
      </c>
      <c r="D1177" s="225">
        <v>483.35000610351563</v>
      </c>
      <c r="E1177" s="225">
        <v>186.3999938964844</v>
      </c>
    </row>
    <row r="1178" spans="1:5" ht="15" x14ac:dyDescent="0.2">
      <c r="A1178" s="226">
        <v>45243</v>
      </c>
      <c r="B1178" s="225">
        <v>38.229999542236328</v>
      </c>
      <c r="C1178" s="225">
        <v>116.7900009155273</v>
      </c>
      <c r="D1178" s="225">
        <v>486.20001220703119</v>
      </c>
      <c r="E1178" s="225">
        <v>184.80000305175781</v>
      </c>
    </row>
    <row r="1179" spans="1:5" ht="15" x14ac:dyDescent="0.2">
      <c r="A1179" s="226">
        <v>45244</v>
      </c>
      <c r="B1179" s="225">
        <v>39.409999847412109</v>
      </c>
      <c r="C1179" s="225">
        <v>119.879997253418</v>
      </c>
      <c r="D1179" s="225">
        <v>496.55999755859381</v>
      </c>
      <c r="E1179" s="225">
        <v>187.44000244140619</v>
      </c>
    </row>
    <row r="1180" spans="1:5" ht="15" x14ac:dyDescent="0.2">
      <c r="A1180" s="226">
        <v>45245</v>
      </c>
      <c r="B1180" s="225">
        <v>40.610000610351563</v>
      </c>
      <c r="C1180" s="225">
        <v>118</v>
      </c>
      <c r="D1180" s="225">
        <v>488.8800048828125</v>
      </c>
      <c r="E1180" s="225">
        <v>188.00999450683591</v>
      </c>
    </row>
    <row r="1181" spans="1:5" ht="15" x14ac:dyDescent="0.2">
      <c r="A1181" s="226">
        <v>45246</v>
      </c>
      <c r="B1181" s="225">
        <v>43.349998474121087</v>
      </c>
      <c r="C1181" s="225">
        <v>119.8300018310547</v>
      </c>
      <c r="D1181" s="225">
        <v>494.79998779296881</v>
      </c>
      <c r="E1181" s="225">
        <v>189.71000671386719</v>
      </c>
    </row>
    <row r="1182" spans="1:5" ht="15" x14ac:dyDescent="0.2">
      <c r="A1182" s="226">
        <v>45247</v>
      </c>
      <c r="B1182" s="225">
        <v>43.810001373291023</v>
      </c>
      <c r="C1182" s="225">
        <v>120.620002746582</v>
      </c>
      <c r="D1182" s="225">
        <v>492.98001098632813</v>
      </c>
      <c r="E1182" s="225">
        <v>189.69000244140619</v>
      </c>
    </row>
    <row r="1183" spans="1:5" ht="15" x14ac:dyDescent="0.2">
      <c r="A1183" s="226">
        <v>45250</v>
      </c>
      <c r="B1183" s="225">
        <v>44.740001678466797</v>
      </c>
      <c r="C1183" s="225">
        <v>121.5299987792969</v>
      </c>
      <c r="D1183" s="225">
        <v>504.08999633789063</v>
      </c>
      <c r="E1183" s="225">
        <v>191.44999694824219</v>
      </c>
    </row>
    <row r="1184" spans="1:5" ht="15" x14ac:dyDescent="0.2">
      <c r="A1184" s="226">
        <v>45251</v>
      </c>
      <c r="B1184" s="225">
        <v>43.639999389648438</v>
      </c>
      <c r="C1184" s="225">
        <v>119.1600036621094</v>
      </c>
      <c r="D1184" s="225">
        <v>499.44000244140619</v>
      </c>
      <c r="E1184" s="225">
        <v>190.63999938964841</v>
      </c>
    </row>
    <row r="1185" spans="1:5" ht="15" x14ac:dyDescent="0.2">
      <c r="A1185" s="226">
        <v>45252</v>
      </c>
      <c r="B1185" s="225">
        <v>43.669998168945313</v>
      </c>
      <c r="C1185" s="225">
        <v>122.5100021362305</v>
      </c>
      <c r="D1185" s="225">
        <v>487.16000366210938</v>
      </c>
      <c r="E1185" s="225">
        <v>191.30999755859381</v>
      </c>
    </row>
    <row r="1186" spans="1:5" ht="15" x14ac:dyDescent="0.2">
      <c r="A1186" s="226">
        <v>45254</v>
      </c>
      <c r="B1186" s="225">
        <v>43.959999084472663</v>
      </c>
      <c r="C1186" s="225">
        <v>122.30999755859381</v>
      </c>
      <c r="D1186" s="225">
        <v>477.760009765625</v>
      </c>
      <c r="E1186" s="225">
        <v>189.9700012207031</v>
      </c>
    </row>
    <row r="1187" spans="1:5" ht="15" x14ac:dyDescent="0.2">
      <c r="A1187" s="226">
        <v>45257</v>
      </c>
      <c r="B1187" s="225">
        <v>44.080001831054688</v>
      </c>
      <c r="C1187" s="225">
        <v>122.65000152587891</v>
      </c>
      <c r="D1187" s="225">
        <v>482.42001342773438</v>
      </c>
      <c r="E1187" s="225">
        <v>189.78999328613281</v>
      </c>
    </row>
    <row r="1188" spans="1:5" ht="15" x14ac:dyDescent="0.2">
      <c r="A1188" s="226">
        <v>45258</v>
      </c>
      <c r="B1188" s="225">
        <v>44.229999542236328</v>
      </c>
      <c r="C1188" s="225">
        <v>122.0100021362305</v>
      </c>
      <c r="D1188" s="225">
        <v>478.20999145507813</v>
      </c>
      <c r="E1188" s="225">
        <v>190.3999938964844</v>
      </c>
    </row>
    <row r="1189" spans="1:5" ht="15" x14ac:dyDescent="0.2">
      <c r="A1189" s="226">
        <v>45259</v>
      </c>
      <c r="B1189" s="225">
        <v>44.939998626708977</v>
      </c>
      <c r="C1189" s="225">
        <v>123.84999847412109</v>
      </c>
      <c r="D1189" s="225">
        <v>481.39999389648438</v>
      </c>
      <c r="E1189" s="225">
        <v>189.3699951171875</v>
      </c>
    </row>
    <row r="1190" spans="1:5" ht="15" x14ac:dyDescent="0.2">
      <c r="A1190" s="226">
        <v>45260</v>
      </c>
      <c r="B1190" s="225">
        <v>44.700000762939453</v>
      </c>
      <c r="C1190" s="225">
        <v>121.1600036621094</v>
      </c>
      <c r="D1190" s="225">
        <v>467.70001220703119</v>
      </c>
      <c r="E1190" s="225">
        <v>189.94999694824219</v>
      </c>
    </row>
    <row r="1191" spans="1:5" ht="15" x14ac:dyDescent="0.2">
      <c r="A1191" s="226">
        <v>45261</v>
      </c>
      <c r="B1191" s="225">
        <v>43.740001678466797</v>
      </c>
      <c r="C1191" s="225">
        <v>121.38999938964839</v>
      </c>
      <c r="D1191" s="225">
        <v>467.64999389648438</v>
      </c>
      <c r="E1191" s="225">
        <v>191.24000549316409</v>
      </c>
    </row>
    <row r="1192" spans="1:5" ht="15" x14ac:dyDescent="0.2">
      <c r="A1192" s="226">
        <v>45264</v>
      </c>
      <c r="B1192" s="225">
        <v>42.349998474121087</v>
      </c>
      <c r="C1192" s="225">
        <v>118.5699996948242</v>
      </c>
      <c r="D1192" s="225">
        <v>455.10000610351563</v>
      </c>
      <c r="E1192" s="225">
        <v>189.42999267578119</v>
      </c>
    </row>
    <row r="1193" spans="1:5" ht="15" x14ac:dyDescent="0.2">
      <c r="A1193" s="226">
        <v>45265</v>
      </c>
      <c r="B1193" s="225">
        <v>41.919998168945313</v>
      </c>
      <c r="C1193" s="225">
        <v>118.379997253418</v>
      </c>
      <c r="D1193" s="225">
        <v>465.66000366210938</v>
      </c>
      <c r="E1193" s="225">
        <v>193.41999816894531</v>
      </c>
    </row>
    <row r="1194" spans="1:5" ht="15" x14ac:dyDescent="0.2">
      <c r="A1194" s="226">
        <v>45266</v>
      </c>
      <c r="B1194" s="225">
        <v>41.270000457763672</v>
      </c>
      <c r="C1194" s="225">
        <v>116.8199996948242</v>
      </c>
      <c r="D1194" s="225">
        <v>455.02999877929688</v>
      </c>
      <c r="E1194" s="225">
        <v>192.32000732421881</v>
      </c>
    </row>
    <row r="1195" spans="1:5" ht="15" x14ac:dyDescent="0.2">
      <c r="A1195" s="226">
        <v>45267</v>
      </c>
      <c r="B1195" s="225">
        <v>42.150001525878913</v>
      </c>
      <c r="C1195" s="225">
        <v>128.3699951171875</v>
      </c>
      <c r="D1195" s="225">
        <v>465.95999145507813</v>
      </c>
      <c r="E1195" s="225">
        <v>194.27000427246091</v>
      </c>
    </row>
    <row r="1196" spans="1:5" ht="15" x14ac:dyDescent="0.2">
      <c r="A1196" s="226">
        <v>45268</v>
      </c>
      <c r="B1196" s="225">
        <v>42.700000762939453</v>
      </c>
      <c r="C1196" s="225">
        <v>128.91999816894531</v>
      </c>
      <c r="D1196" s="225">
        <v>475.05999755859381</v>
      </c>
      <c r="E1196" s="225">
        <v>195.71000671386719</v>
      </c>
    </row>
    <row r="1197" spans="1:5" ht="15" x14ac:dyDescent="0.2">
      <c r="A1197" s="226">
        <v>45271</v>
      </c>
      <c r="B1197" s="225">
        <v>44.540000915527337</v>
      </c>
      <c r="C1197" s="225">
        <v>134.4100036621094</v>
      </c>
      <c r="D1197" s="225">
        <v>466.26998901367188</v>
      </c>
      <c r="E1197" s="225">
        <v>193.17999267578119</v>
      </c>
    </row>
    <row r="1198" spans="1:5" ht="15" x14ac:dyDescent="0.2">
      <c r="A1198" s="226">
        <v>45272</v>
      </c>
      <c r="B1198" s="225">
        <v>44.040000915527337</v>
      </c>
      <c r="C1198" s="225">
        <v>137.61000061035159</v>
      </c>
      <c r="D1198" s="225">
        <v>476.57000732421881</v>
      </c>
      <c r="E1198" s="225">
        <v>194.71000671386719</v>
      </c>
    </row>
    <row r="1199" spans="1:5" ht="15" x14ac:dyDescent="0.2">
      <c r="A1199" s="226">
        <v>45273</v>
      </c>
      <c r="B1199" s="225">
        <v>44.569999694824219</v>
      </c>
      <c r="C1199" s="225">
        <v>138.19000244140619</v>
      </c>
      <c r="D1199" s="225">
        <v>480.8800048828125</v>
      </c>
      <c r="E1199" s="225">
        <v>197.96000671386719</v>
      </c>
    </row>
    <row r="1200" spans="1:5" ht="15" x14ac:dyDescent="0.2">
      <c r="A1200" s="226">
        <v>45274</v>
      </c>
      <c r="B1200" s="225">
        <v>45.180000305175781</v>
      </c>
      <c r="C1200" s="225">
        <v>138</v>
      </c>
      <c r="D1200" s="225">
        <v>483.5</v>
      </c>
      <c r="E1200" s="225">
        <v>198.11000061035159</v>
      </c>
    </row>
    <row r="1201" spans="1:5" ht="15" x14ac:dyDescent="0.2">
      <c r="A1201" s="226">
        <v>45275</v>
      </c>
      <c r="B1201" s="225">
        <v>46.159999847412109</v>
      </c>
      <c r="C1201" s="225">
        <v>139.1499938964844</v>
      </c>
      <c r="D1201" s="225">
        <v>488.89999389648438</v>
      </c>
      <c r="E1201" s="225">
        <v>197.57000732421881</v>
      </c>
    </row>
    <row r="1202" spans="1:5" ht="15" x14ac:dyDescent="0.2">
      <c r="A1202" s="226">
        <v>45278</v>
      </c>
      <c r="B1202" s="225">
        <v>45.689998626708977</v>
      </c>
      <c r="C1202" s="225">
        <v>138.8999938964844</v>
      </c>
      <c r="D1202" s="225">
        <v>500.76998901367188</v>
      </c>
      <c r="E1202" s="225">
        <v>195.88999938964841</v>
      </c>
    </row>
    <row r="1203" spans="1:5" ht="15" x14ac:dyDescent="0.2">
      <c r="A1203" s="226">
        <v>45279</v>
      </c>
      <c r="B1203" s="225">
        <v>46.659999847412109</v>
      </c>
      <c r="C1203" s="225">
        <v>140.1499938964844</v>
      </c>
      <c r="D1203" s="225">
        <v>496.04000854492188</v>
      </c>
      <c r="E1203" s="225">
        <v>196.94000244140619</v>
      </c>
    </row>
    <row r="1204" spans="1:5" ht="15" x14ac:dyDescent="0.2">
      <c r="A1204" s="226">
        <v>45280</v>
      </c>
      <c r="B1204" s="225">
        <v>45.759998321533203</v>
      </c>
      <c r="C1204" s="225">
        <v>135.4700012207031</v>
      </c>
      <c r="D1204" s="225">
        <v>481.1099853515625</v>
      </c>
      <c r="E1204" s="225">
        <v>194.83000183105469</v>
      </c>
    </row>
    <row r="1205" spans="1:5" ht="15" x14ac:dyDescent="0.2">
      <c r="A1205" s="226">
        <v>45281</v>
      </c>
      <c r="B1205" s="225">
        <v>47.080001831054688</v>
      </c>
      <c r="C1205" s="225">
        <v>139.9100036621094</v>
      </c>
      <c r="D1205" s="225">
        <v>489.89999389648438</v>
      </c>
      <c r="E1205" s="225">
        <v>194.67999267578119</v>
      </c>
    </row>
    <row r="1206" spans="1:5" ht="15" x14ac:dyDescent="0.2">
      <c r="A1206" s="226">
        <v>45282</v>
      </c>
      <c r="B1206" s="225">
        <v>48</v>
      </c>
      <c r="C1206" s="225">
        <v>139.6000061035156</v>
      </c>
      <c r="D1206" s="225">
        <v>488.29998779296881</v>
      </c>
      <c r="E1206" s="225">
        <v>193.6000061035156</v>
      </c>
    </row>
    <row r="1207" spans="1:5" ht="15" x14ac:dyDescent="0.2">
      <c r="A1207" s="226">
        <v>45286</v>
      </c>
      <c r="B1207" s="225">
        <v>50.5</v>
      </c>
      <c r="C1207" s="225">
        <v>143.4100036621094</v>
      </c>
      <c r="D1207" s="225">
        <v>492.79000854492188</v>
      </c>
      <c r="E1207" s="225">
        <v>193.05000305175781</v>
      </c>
    </row>
    <row r="1208" spans="1:5" ht="15" x14ac:dyDescent="0.2">
      <c r="A1208" s="226">
        <v>45287</v>
      </c>
      <c r="B1208" s="225">
        <v>50.759998321533203</v>
      </c>
      <c r="C1208" s="225">
        <v>146.07000732421881</v>
      </c>
      <c r="D1208" s="225">
        <v>494.17001342773438</v>
      </c>
      <c r="E1208" s="225">
        <v>193.1499938964844</v>
      </c>
    </row>
    <row r="1209" spans="1:5" ht="15" x14ac:dyDescent="0.2">
      <c r="A1209" s="226">
        <v>45288</v>
      </c>
      <c r="B1209" s="225">
        <v>50.389999389648438</v>
      </c>
      <c r="C1209" s="225">
        <v>148.75999450683591</v>
      </c>
      <c r="D1209" s="225">
        <v>495.22000122070313</v>
      </c>
      <c r="E1209" s="225">
        <v>193.58000183105469</v>
      </c>
    </row>
    <row r="1210" spans="1:5" ht="15" x14ac:dyDescent="0.2">
      <c r="A1210" s="226">
        <v>45289</v>
      </c>
      <c r="B1210" s="225">
        <v>50.25</v>
      </c>
      <c r="C1210" s="225">
        <v>147.4100036621094</v>
      </c>
      <c r="D1210" s="225">
        <v>495.22000122070313</v>
      </c>
      <c r="E1210" s="225">
        <v>192.5299987792969</v>
      </c>
    </row>
    <row r="1211" spans="1:5" ht="15" x14ac:dyDescent="0.2">
      <c r="A1211" s="226">
        <v>45293</v>
      </c>
      <c r="B1211" s="225">
        <v>47.799999237060547</v>
      </c>
      <c r="C1211" s="225">
        <v>138.58000183105469</v>
      </c>
      <c r="D1211" s="225">
        <v>481.67999267578119</v>
      </c>
      <c r="E1211" s="225">
        <v>185.63999938964841</v>
      </c>
    </row>
    <row r="1212" spans="1:5" ht="15" x14ac:dyDescent="0.2">
      <c r="A1212" s="226">
        <v>45294</v>
      </c>
      <c r="B1212" s="225">
        <v>47.049999237060547</v>
      </c>
      <c r="C1212" s="225">
        <v>135.32000732421881</v>
      </c>
      <c r="D1212" s="225">
        <v>475.69000244140619</v>
      </c>
      <c r="E1212" s="225">
        <v>184.25</v>
      </c>
    </row>
    <row r="1213" spans="1:5" ht="15" x14ac:dyDescent="0.2">
      <c r="A1213" s="226">
        <v>45295</v>
      </c>
      <c r="B1213" s="225">
        <v>46.869998931884773</v>
      </c>
      <c r="C1213" s="225">
        <v>136.00999450683591</v>
      </c>
      <c r="D1213" s="225">
        <v>479.98001098632813</v>
      </c>
      <c r="E1213" s="225">
        <v>181.9100036621094</v>
      </c>
    </row>
    <row r="1214" spans="1:5" ht="15" x14ac:dyDescent="0.2">
      <c r="A1214" s="226">
        <v>45296</v>
      </c>
      <c r="B1214" s="225">
        <v>46.889999389648438</v>
      </c>
      <c r="C1214" s="225">
        <v>138.58000183105469</v>
      </c>
      <c r="D1214" s="225">
        <v>490.97000122070313</v>
      </c>
      <c r="E1214" s="225">
        <v>181.17999267578119</v>
      </c>
    </row>
    <row r="1215" spans="1:5" ht="15" x14ac:dyDescent="0.2">
      <c r="A1215" s="226">
        <v>45299</v>
      </c>
      <c r="B1215" s="225">
        <v>48.450000762939453</v>
      </c>
      <c r="C1215" s="225">
        <v>146.17999267578119</v>
      </c>
      <c r="D1215" s="225">
        <v>522.530029296875</v>
      </c>
      <c r="E1215" s="225">
        <v>185.55999755859381</v>
      </c>
    </row>
    <row r="1216" spans="1:5" ht="15" x14ac:dyDescent="0.2">
      <c r="A1216" s="226">
        <v>45300</v>
      </c>
      <c r="B1216" s="225">
        <v>48.049999237060547</v>
      </c>
      <c r="C1216" s="225">
        <v>149.25999450683591</v>
      </c>
      <c r="D1216" s="225">
        <v>531.4000244140625</v>
      </c>
      <c r="E1216" s="225">
        <v>185.13999938964841</v>
      </c>
    </row>
    <row r="1217" spans="1:5" ht="15" x14ac:dyDescent="0.2">
      <c r="A1217" s="226">
        <v>45301</v>
      </c>
      <c r="B1217" s="225">
        <v>47.470001220703118</v>
      </c>
      <c r="C1217" s="225">
        <v>148.53999328613281</v>
      </c>
      <c r="D1217" s="225">
        <v>543.5</v>
      </c>
      <c r="E1217" s="225">
        <v>186.19000244140619</v>
      </c>
    </row>
    <row r="1218" spans="1:5" ht="15" x14ac:dyDescent="0.2">
      <c r="A1218" s="226">
        <v>45302</v>
      </c>
      <c r="B1218" s="225">
        <v>47.639999389648438</v>
      </c>
      <c r="C1218" s="225">
        <v>148.02000427246091</v>
      </c>
      <c r="D1218" s="225">
        <v>548.219970703125</v>
      </c>
      <c r="E1218" s="225">
        <v>185.5899963378906</v>
      </c>
    </row>
    <row r="1219" spans="1:5" ht="15" x14ac:dyDescent="0.2">
      <c r="A1219" s="226">
        <v>45303</v>
      </c>
      <c r="B1219" s="225">
        <v>47.119998931884773</v>
      </c>
      <c r="C1219" s="225">
        <v>146.55999755859381</v>
      </c>
      <c r="D1219" s="225">
        <v>547.0999755859375</v>
      </c>
      <c r="E1219" s="225">
        <v>185.91999816894531</v>
      </c>
    </row>
    <row r="1220" spans="1:5" ht="15" x14ac:dyDescent="0.2">
      <c r="A1220" s="226">
        <v>45307</v>
      </c>
      <c r="B1220" s="225">
        <v>47.060001373291023</v>
      </c>
      <c r="C1220" s="225">
        <v>158.74000549316409</v>
      </c>
      <c r="D1220" s="225">
        <v>563.82000732421875</v>
      </c>
      <c r="E1220" s="225">
        <v>183.6300048828125</v>
      </c>
    </row>
    <row r="1221" spans="1:5" ht="15" x14ac:dyDescent="0.2">
      <c r="A1221" s="226">
        <v>45308</v>
      </c>
      <c r="B1221" s="225">
        <v>46.060001373291023</v>
      </c>
      <c r="C1221" s="225">
        <v>160.16999816894531</v>
      </c>
      <c r="D1221" s="225">
        <v>560.530029296875</v>
      </c>
      <c r="E1221" s="225">
        <v>182.67999267578119</v>
      </c>
    </row>
    <row r="1222" spans="1:5" ht="15" x14ac:dyDescent="0.2">
      <c r="A1222" s="226">
        <v>45309</v>
      </c>
      <c r="B1222" s="225">
        <v>46.740001678466797</v>
      </c>
      <c r="C1222" s="225">
        <v>162.66999816894531</v>
      </c>
      <c r="D1222" s="225">
        <v>571.07000732421875</v>
      </c>
      <c r="E1222" s="225">
        <v>188.6300048828125</v>
      </c>
    </row>
    <row r="1223" spans="1:5" ht="15" x14ac:dyDescent="0.2">
      <c r="A1223" s="226">
        <v>45310</v>
      </c>
      <c r="B1223" s="225">
        <v>48.150001525878913</v>
      </c>
      <c r="C1223" s="225">
        <v>174.22999572753909</v>
      </c>
      <c r="D1223" s="225">
        <v>594.90997314453125</v>
      </c>
      <c r="E1223" s="225">
        <v>191.55999755859381</v>
      </c>
    </row>
    <row r="1224" spans="1:5" ht="15" x14ac:dyDescent="0.2">
      <c r="A1224" s="226">
        <v>45313</v>
      </c>
      <c r="B1224" s="225">
        <v>48.220001220703118</v>
      </c>
      <c r="C1224" s="225">
        <v>168.17999267578119</v>
      </c>
      <c r="D1224" s="225">
        <v>596.53997802734375</v>
      </c>
      <c r="E1224" s="225">
        <v>193.88999938964841</v>
      </c>
    </row>
    <row r="1225" spans="1:5" ht="15" x14ac:dyDescent="0.2">
      <c r="A1225" s="226">
        <v>45314</v>
      </c>
      <c r="B1225" s="225">
        <v>48.889999389648438</v>
      </c>
      <c r="C1225" s="225">
        <v>168.41999816894531</v>
      </c>
      <c r="D1225" s="225">
        <v>598.72998046875</v>
      </c>
      <c r="E1225" s="225">
        <v>195.17999267578119</v>
      </c>
    </row>
    <row r="1226" spans="1:5" ht="15" x14ac:dyDescent="0.2">
      <c r="A1226" s="226">
        <v>45315</v>
      </c>
      <c r="B1226" s="225">
        <v>49.090000152587891</v>
      </c>
      <c r="C1226" s="225">
        <v>178.28999328613281</v>
      </c>
      <c r="D1226" s="225">
        <v>613.6199951171875</v>
      </c>
      <c r="E1226" s="225">
        <v>194.5</v>
      </c>
    </row>
    <row r="1227" spans="1:5" ht="15" x14ac:dyDescent="0.2">
      <c r="A1227" s="226">
        <v>45316</v>
      </c>
      <c r="B1227" s="225">
        <v>49.549999237060547</v>
      </c>
      <c r="C1227" s="225">
        <v>180.33000183105469</v>
      </c>
      <c r="D1227" s="225">
        <v>616.16998291015625</v>
      </c>
      <c r="E1227" s="225">
        <v>194.16999816894531</v>
      </c>
    </row>
    <row r="1228" spans="1:5" ht="15" x14ac:dyDescent="0.2">
      <c r="A1228" s="226">
        <v>45317</v>
      </c>
      <c r="B1228" s="225">
        <v>43.650001525878913</v>
      </c>
      <c r="C1228" s="225">
        <v>177.25</v>
      </c>
      <c r="D1228" s="225">
        <v>610.30999755859375</v>
      </c>
      <c r="E1228" s="225">
        <v>192.41999816894531</v>
      </c>
    </row>
    <row r="1229" spans="1:5" ht="15" x14ac:dyDescent="0.2">
      <c r="A1229" s="226">
        <v>45320</v>
      </c>
      <c r="B1229" s="225">
        <v>43.840000152587891</v>
      </c>
      <c r="C1229" s="225">
        <v>177.83000183105469</v>
      </c>
      <c r="D1229" s="225">
        <v>624.6500244140625</v>
      </c>
      <c r="E1229" s="225">
        <v>191.72999572753909</v>
      </c>
    </row>
    <row r="1230" spans="1:5" ht="15" x14ac:dyDescent="0.2">
      <c r="A1230" s="226">
        <v>45321</v>
      </c>
      <c r="B1230" s="225">
        <v>42.919998168945313</v>
      </c>
      <c r="C1230" s="225">
        <v>172.05999755859381</v>
      </c>
      <c r="D1230" s="225">
        <v>627.739990234375</v>
      </c>
      <c r="E1230" s="225">
        <v>188.03999328613281</v>
      </c>
    </row>
    <row r="1231" spans="1:5" ht="15" x14ac:dyDescent="0.2">
      <c r="A1231" s="226">
        <v>45322</v>
      </c>
      <c r="B1231" s="225">
        <v>43.080001831054688</v>
      </c>
      <c r="C1231" s="225">
        <v>167.69000244140619</v>
      </c>
      <c r="D1231" s="225">
        <v>615.27001953125</v>
      </c>
      <c r="E1231" s="225">
        <v>184.3999938964844</v>
      </c>
    </row>
    <row r="1232" spans="1:5" ht="15" x14ac:dyDescent="0.2">
      <c r="A1232" s="226">
        <v>45323</v>
      </c>
      <c r="B1232" s="225">
        <v>43.360000610351563</v>
      </c>
      <c r="C1232" s="225">
        <v>170.47999572753909</v>
      </c>
      <c r="D1232" s="225">
        <v>630.27001953125</v>
      </c>
      <c r="E1232" s="225">
        <v>186.86000061035159</v>
      </c>
    </row>
    <row r="1233" spans="1:5" ht="15" x14ac:dyDescent="0.2">
      <c r="A1233" s="226">
        <v>45324</v>
      </c>
      <c r="B1233" s="225">
        <v>42.599998474121087</v>
      </c>
      <c r="C1233" s="225">
        <v>177.6600036621094</v>
      </c>
      <c r="D1233" s="225">
        <v>661.5999755859375</v>
      </c>
      <c r="E1233" s="225">
        <v>185.8500061035156</v>
      </c>
    </row>
    <row r="1234" spans="1:5" ht="15" x14ac:dyDescent="0.2">
      <c r="A1234" s="226">
        <v>45327</v>
      </c>
      <c r="B1234" s="225">
        <v>42.770000457763672</v>
      </c>
      <c r="C1234" s="225">
        <v>174.22999572753909</v>
      </c>
      <c r="D1234" s="225">
        <v>693.32000732421875</v>
      </c>
      <c r="E1234" s="225">
        <v>187.67999267578119</v>
      </c>
    </row>
    <row r="1235" spans="1:5" ht="15" x14ac:dyDescent="0.2">
      <c r="A1235" s="226">
        <v>45328</v>
      </c>
      <c r="B1235" s="225">
        <v>42.740001678466797</v>
      </c>
      <c r="C1235" s="225">
        <v>167.8800048828125</v>
      </c>
      <c r="D1235" s="225">
        <v>682.22998046875</v>
      </c>
      <c r="E1235" s="225">
        <v>189.30000305175781</v>
      </c>
    </row>
    <row r="1236" spans="1:5" ht="15" x14ac:dyDescent="0.2">
      <c r="A1236" s="226">
        <v>45329</v>
      </c>
      <c r="B1236" s="225">
        <v>42.779998779296882</v>
      </c>
      <c r="C1236" s="225">
        <v>170.94000244140619</v>
      </c>
      <c r="D1236" s="225">
        <v>700.989990234375</v>
      </c>
      <c r="E1236" s="225">
        <v>189.4100036621094</v>
      </c>
    </row>
    <row r="1237" spans="1:5" ht="15" x14ac:dyDescent="0.2">
      <c r="A1237" s="226">
        <v>45330</v>
      </c>
      <c r="B1237" s="225">
        <v>42.5</v>
      </c>
      <c r="C1237" s="225">
        <v>169.3500061035156</v>
      </c>
      <c r="D1237" s="225">
        <v>696.40997314453125</v>
      </c>
      <c r="E1237" s="225">
        <v>188.32000732421881</v>
      </c>
    </row>
    <row r="1238" spans="1:5" ht="15" x14ac:dyDescent="0.2">
      <c r="A1238" s="226">
        <v>45331</v>
      </c>
      <c r="B1238" s="225">
        <v>43.310001373291023</v>
      </c>
      <c r="C1238" s="225">
        <v>172.47999572753909</v>
      </c>
      <c r="D1238" s="225">
        <v>721.33001708984375</v>
      </c>
      <c r="E1238" s="225">
        <v>188.8500061035156</v>
      </c>
    </row>
    <row r="1239" spans="1:5" ht="15" x14ac:dyDescent="0.2">
      <c r="A1239" s="226">
        <v>45334</v>
      </c>
      <c r="B1239" s="225">
        <v>44.029998779296882</v>
      </c>
      <c r="C1239" s="225">
        <v>171.9100036621094</v>
      </c>
      <c r="D1239" s="225">
        <v>722.47998046875</v>
      </c>
      <c r="E1239" s="225">
        <v>187.1499938964844</v>
      </c>
    </row>
    <row r="1240" spans="1:5" ht="15" x14ac:dyDescent="0.2">
      <c r="A1240" s="226">
        <v>45335</v>
      </c>
      <c r="B1240" s="225">
        <v>43.159999847412109</v>
      </c>
      <c r="C1240" s="225">
        <v>171.53999328613281</v>
      </c>
      <c r="D1240" s="225">
        <v>721.280029296875</v>
      </c>
      <c r="E1240" s="225">
        <v>185.03999328613281</v>
      </c>
    </row>
    <row r="1241" spans="1:5" ht="15" x14ac:dyDescent="0.2">
      <c r="A1241" s="226">
        <v>45336</v>
      </c>
      <c r="B1241" s="225">
        <v>44.189998626708977</v>
      </c>
      <c r="C1241" s="225">
        <v>178.69999694824219</v>
      </c>
      <c r="D1241" s="225">
        <v>739</v>
      </c>
      <c r="E1241" s="225">
        <v>184.1499938964844</v>
      </c>
    </row>
    <row r="1242" spans="1:5" ht="15" x14ac:dyDescent="0.2">
      <c r="A1242" s="226">
        <v>45337</v>
      </c>
      <c r="B1242" s="225">
        <v>44.049999237060547</v>
      </c>
      <c r="C1242" s="225">
        <v>176.75999450683591</v>
      </c>
      <c r="D1242" s="225">
        <v>726.58001708984375</v>
      </c>
      <c r="E1242" s="225">
        <v>183.86000061035159</v>
      </c>
    </row>
    <row r="1243" spans="1:5" ht="15" x14ac:dyDescent="0.2">
      <c r="A1243" s="226">
        <v>45338</v>
      </c>
      <c r="B1243" s="225">
        <v>43.509998321533203</v>
      </c>
      <c r="C1243" s="225">
        <v>173.8699951171875</v>
      </c>
      <c r="D1243" s="225">
        <v>726.1300048828125</v>
      </c>
      <c r="E1243" s="225">
        <v>182.30999755859381</v>
      </c>
    </row>
    <row r="1244" spans="1:5" ht="15" x14ac:dyDescent="0.2">
      <c r="A1244" s="226">
        <v>45342</v>
      </c>
      <c r="B1244" s="225">
        <v>44.520000457763672</v>
      </c>
      <c r="C1244" s="225">
        <v>165.69000244140619</v>
      </c>
      <c r="D1244" s="225">
        <v>694.52001953125</v>
      </c>
      <c r="E1244" s="225">
        <v>181.55999755859381</v>
      </c>
    </row>
    <row r="1245" spans="1:5" ht="15" x14ac:dyDescent="0.2">
      <c r="A1245" s="226">
        <v>45343</v>
      </c>
      <c r="B1245" s="225">
        <v>43.470001220703118</v>
      </c>
      <c r="C1245" s="225">
        <v>164.28999328613281</v>
      </c>
      <c r="D1245" s="225">
        <v>674.719970703125</v>
      </c>
      <c r="E1245" s="225">
        <v>182.32000732421881</v>
      </c>
    </row>
    <row r="1246" spans="1:5" ht="15" x14ac:dyDescent="0.2">
      <c r="A1246" s="226">
        <v>45344</v>
      </c>
      <c r="B1246" s="225">
        <v>42.979999542236328</v>
      </c>
      <c r="C1246" s="225">
        <v>181.86000061035159</v>
      </c>
      <c r="D1246" s="225">
        <v>785.3800048828125</v>
      </c>
      <c r="E1246" s="225">
        <v>184.3699951171875</v>
      </c>
    </row>
    <row r="1247" spans="1:5" ht="15" x14ac:dyDescent="0.2">
      <c r="A1247" s="226">
        <v>45345</v>
      </c>
      <c r="B1247" s="225">
        <v>42.990001678466797</v>
      </c>
      <c r="C1247" s="225">
        <v>176.52000427246091</v>
      </c>
      <c r="D1247" s="225">
        <v>788.16998291015625</v>
      </c>
      <c r="E1247" s="225">
        <v>182.52000427246091</v>
      </c>
    </row>
    <row r="1248" spans="1:5" ht="15" x14ac:dyDescent="0.2">
      <c r="A1248" s="226">
        <v>45348</v>
      </c>
      <c r="B1248" s="225">
        <v>42.990001678466797</v>
      </c>
      <c r="C1248" s="225">
        <v>176.00999450683591</v>
      </c>
      <c r="D1248" s="225">
        <v>790.91998291015625</v>
      </c>
      <c r="E1248" s="225">
        <v>181.1600036621094</v>
      </c>
    </row>
    <row r="1249" spans="1:5" ht="15" x14ac:dyDescent="0.2">
      <c r="A1249" s="226">
        <v>45349</v>
      </c>
      <c r="B1249" s="225">
        <v>42.729999542236328</v>
      </c>
      <c r="C1249" s="225">
        <v>178</v>
      </c>
      <c r="D1249" s="225">
        <v>787.010009765625</v>
      </c>
      <c r="E1249" s="225">
        <v>182.6300048828125</v>
      </c>
    </row>
    <row r="1250" spans="1:5" ht="15" x14ac:dyDescent="0.2">
      <c r="A1250" s="226">
        <v>45350</v>
      </c>
      <c r="B1250" s="225">
        <v>41.990001678466797</v>
      </c>
      <c r="C1250" s="225">
        <v>176.53999328613281</v>
      </c>
      <c r="D1250" s="225">
        <v>776.6300048828125</v>
      </c>
      <c r="E1250" s="225">
        <v>181.41999816894531</v>
      </c>
    </row>
    <row r="1251" spans="1:5" ht="15" x14ac:dyDescent="0.2">
      <c r="A1251" s="226">
        <v>45351</v>
      </c>
      <c r="B1251" s="225">
        <v>43.049999237060547</v>
      </c>
      <c r="C1251" s="225">
        <v>192.5299987792969</v>
      </c>
      <c r="D1251" s="225">
        <v>791.1199951171875</v>
      </c>
      <c r="E1251" s="225">
        <v>180.75</v>
      </c>
    </row>
    <row r="1252" spans="1:5" ht="15" x14ac:dyDescent="0.2">
      <c r="A1252" s="226">
        <v>45352</v>
      </c>
      <c r="B1252" s="225">
        <v>43.819999694824219</v>
      </c>
      <c r="C1252" s="225">
        <v>202.63999938964841</v>
      </c>
      <c r="D1252" s="225">
        <v>822.78997802734375</v>
      </c>
      <c r="E1252" s="225">
        <v>179.6600036621094</v>
      </c>
    </row>
    <row r="1253" spans="1:5" ht="15" x14ac:dyDescent="0.2">
      <c r="A1253" s="226">
        <v>45355</v>
      </c>
      <c r="B1253" s="225">
        <v>45.610000610351563</v>
      </c>
      <c r="C1253" s="225">
        <v>205.36000061035159</v>
      </c>
      <c r="D1253" s="225">
        <v>852.3699951171875</v>
      </c>
      <c r="E1253" s="225">
        <v>175.1000061035156</v>
      </c>
    </row>
    <row r="1254" spans="1:5" ht="15" x14ac:dyDescent="0.2">
      <c r="A1254" s="226">
        <v>45356</v>
      </c>
      <c r="B1254" s="225">
        <v>43.159999847412109</v>
      </c>
      <c r="C1254" s="225">
        <v>205.1300048828125</v>
      </c>
      <c r="D1254" s="225">
        <v>859.6400146484375</v>
      </c>
      <c r="E1254" s="225">
        <v>170.1199951171875</v>
      </c>
    </row>
    <row r="1255" spans="1:5" ht="15" x14ac:dyDescent="0.2">
      <c r="A1255" s="226">
        <v>45357</v>
      </c>
      <c r="B1255" s="225">
        <v>44.509998321533203</v>
      </c>
      <c r="C1255" s="225">
        <v>210.6300048828125</v>
      </c>
      <c r="D1255" s="225">
        <v>887</v>
      </c>
      <c r="E1255" s="225">
        <v>169.1199951171875</v>
      </c>
    </row>
    <row r="1256" spans="1:5" ht="15" x14ac:dyDescent="0.2">
      <c r="A1256" s="226">
        <v>45358</v>
      </c>
      <c r="B1256" s="225">
        <v>46.150001525878913</v>
      </c>
      <c r="C1256" s="225">
        <v>211.3800048828125</v>
      </c>
      <c r="D1256" s="225">
        <v>926.69000244140625</v>
      </c>
      <c r="E1256" s="225">
        <v>169</v>
      </c>
    </row>
    <row r="1257" spans="1:5" ht="15" x14ac:dyDescent="0.2">
      <c r="A1257" s="226">
        <v>45359</v>
      </c>
      <c r="B1257" s="225">
        <v>44</v>
      </c>
      <c r="C1257" s="225">
        <v>207.38999938964841</v>
      </c>
      <c r="D1257" s="225">
        <v>875.280029296875</v>
      </c>
      <c r="E1257" s="225">
        <v>170.72999572753909</v>
      </c>
    </row>
    <row r="1258" spans="1:5" ht="15" x14ac:dyDescent="0.2">
      <c r="A1258" s="226">
        <v>45362</v>
      </c>
      <c r="B1258" s="225">
        <v>44.860000610351563</v>
      </c>
      <c r="C1258" s="225">
        <v>198.38999938964841</v>
      </c>
      <c r="D1258" s="225">
        <v>857.739990234375</v>
      </c>
      <c r="E1258" s="225">
        <v>172.75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</vt:lpstr>
      <vt:lpstr>Comparables</vt:lpstr>
      <vt:lpstr>Financial Statement</vt:lpstr>
      <vt:lpstr>Debt Schedule</vt:lpstr>
      <vt:lpstr>cpupriceproductivitybenchmark</vt:lpstr>
      <vt:lpstr>armmktshare</vt:lpstr>
      <vt:lpstr>passmarkbenchmarkcpu</vt:lpstr>
      <vt:lpstr>passmarkbenchmarkgpu</vt:lpstr>
      <vt:lpstr>pricefetcher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Quang Viet Nguyen</dc:creator>
  <cp:lastModifiedBy>Minh Nguyen Viet Quang</cp:lastModifiedBy>
  <cp:lastPrinted>2024-03-10T17:34:41Z</cp:lastPrinted>
  <dcterms:created xsi:type="dcterms:W3CDTF">2024-02-17T16:44:07Z</dcterms:created>
  <dcterms:modified xsi:type="dcterms:W3CDTF">2024-04-16T06:19:54Z</dcterms:modified>
</cp:coreProperties>
</file>