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hv\OneDrive\Desktop\Model\"/>
    </mc:Choice>
  </mc:AlternateContent>
  <xr:revisionPtr revIDLastSave="0" documentId="13_ncr:1_{74135D05-AD53-4E63-AAC9-DB63A846DD61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DCF" sheetId="3" r:id="rId1"/>
    <sheet name="Financial Statement" sheetId="1" r:id="rId2"/>
    <sheet name="df" sheetId="2" r:id="rId3"/>
  </sheets>
  <definedNames>
    <definedName name="_xlnm._FilterDatabase" localSheetId="2" hidden="1">df!$A$1:$C$755</definedName>
    <definedName name="accpay">'Financial Statement'!$C$50:$G$50</definedName>
    <definedName name="accreceive">'Financial Statement'!$C$20:$G$20</definedName>
    <definedName name="invent">'Financial Statement'!$C$24:$G$24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3" l="1"/>
  <c r="F6" i="3"/>
  <c r="E6" i="3"/>
  <c r="D6" i="3"/>
  <c r="C6" i="3"/>
  <c r="C21" i="3"/>
  <c r="C32" i="3" s="1"/>
  <c r="G10" i="3"/>
  <c r="F10" i="3"/>
  <c r="E10" i="3"/>
  <c r="D10" i="3"/>
  <c r="C86" i="1" a="1"/>
  <c r="C86" i="1" s="1"/>
  <c r="C22" i="3"/>
  <c r="C15" i="3"/>
  <c r="C16" i="3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C17" i="3"/>
  <c r="C20" i="3" s="1"/>
  <c r="E12" i="3"/>
  <c r="F12" i="3" s="1"/>
  <c r="G12" i="3" s="1"/>
  <c r="D20" i="3" l="1"/>
  <c r="D21" i="3"/>
  <c r="C25" i="3" l="1"/>
  <c r="G9" i="3" l="1"/>
  <c r="F9" i="3"/>
  <c r="E9" i="3"/>
  <c r="D9" i="3"/>
  <c r="C9" i="3"/>
  <c r="G8" i="3"/>
  <c r="F8" i="3"/>
  <c r="E8" i="3"/>
  <c r="D8" i="3"/>
  <c r="C8" i="3"/>
  <c r="F11" i="3"/>
  <c r="F13" i="3" s="1"/>
  <c r="E11" i="3"/>
  <c r="E13" i="3" s="1"/>
  <c r="D11" i="3"/>
  <c r="D13" i="3" s="1"/>
  <c r="C11" i="3"/>
  <c r="G5" i="3"/>
  <c r="F5" i="3"/>
  <c r="E5" i="3"/>
  <c r="D5" i="3"/>
  <c r="C5" i="3"/>
  <c r="G4" i="3"/>
  <c r="G11" i="3" s="1"/>
  <c r="F4" i="3"/>
  <c r="E4" i="3"/>
  <c r="D4" i="3"/>
  <c r="C4" i="3"/>
  <c r="G3" i="3"/>
  <c r="F3" i="3"/>
  <c r="E3" i="3"/>
  <c r="D3" i="3"/>
  <c r="C3" i="3"/>
  <c r="G2" i="3"/>
  <c r="F2" i="3"/>
  <c r="E2" i="3"/>
  <c r="D2" i="3"/>
  <c r="C2" i="3"/>
  <c r="D11" i="1"/>
  <c r="E11" i="1" s="1"/>
  <c r="F11" i="1" s="1"/>
  <c r="G11" i="1" s="1"/>
  <c r="C30" i="3" l="1"/>
  <c r="C28" i="3"/>
  <c r="C29" i="3" s="1"/>
  <c r="C31" i="3" s="1"/>
  <c r="C33" i="3" s="1"/>
  <c r="C35" i="3" s="1"/>
  <c r="G13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<sst xmlns="http://schemas.openxmlformats.org/spreadsheetml/2006/main" count="595" uniqueCount="214">
  <si>
    <t>Powered by Clearbit</t>
  </si>
  <si>
    <t>Advanced Micro Devices Inc (NMS: AMD)</t>
  </si>
  <si>
    <t xml:space="preserve">Exchange rate used is that of the Year End reported date </t>
  </si>
  <si>
    <t xml:space="preserve">As Reported Annual Balance Sheet </t>
  </si>
  <si>
    <t>Report Date</t>
  </si>
  <si>
    <t>12/30/2023</t>
  </si>
  <si>
    <t>12/31/2022</t>
  </si>
  <si>
    <t>12/25/2021</t>
  </si>
  <si>
    <t>12/26/2020</t>
  </si>
  <si>
    <t>12/28/2019</t>
  </si>
  <si>
    <t>Currency</t>
  </si>
  <si>
    <t>USD</t>
  </si>
  <si>
    <t>Audit Status</t>
  </si>
  <si>
    <t>Not Qualified</t>
  </si>
  <si>
    <t>Consolidated</t>
  </si>
  <si>
    <t>Yes</t>
  </si>
  <si>
    <t>Scale</t>
  </si>
  <si>
    <t>Thousands</t>
  </si>
  <si>
    <t>Cash &amp; cash equivalents</t>
  </si>
  <si>
    <t>Short-term investments</t>
  </si>
  <si>
    <t>-</t>
  </si>
  <si>
    <t>Marketable securities</t>
  </si>
  <si>
    <t>Accounts receivable from Fujitsu</t>
  </si>
  <si>
    <t>Accounts receivable, net</t>
  </si>
  <si>
    <t>Raw materials</t>
  </si>
  <si>
    <t>Work in process</t>
  </si>
  <si>
    <t>Finished goods</t>
  </si>
  <si>
    <t>Inventories</t>
  </si>
  <si>
    <t>Prepayment &amp; other receivables - related parties</t>
  </si>
  <si>
    <t>Receivables from related parties</t>
  </si>
  <si>
    <t>Prepaid expenses &amp; other current assets</t>
  </si>
  <si>
    <t>Total current assets</t>
  </si>
  <si>
    <t>Land &amp; land improvements</t>
  </si>
  <si>
    <t>Building &amp; leasehold improvements</t>
  </si>
  <si>
    <t>Land</t>
  </si>
  <si>
    <t>Leasehold improvements</t>
  </si>
  <si>
    <t>Equipment</t>
  </si>
  <si>
    <t>Construction in progress</t>
  </si>
  <si>
    <t>Property &amp; equipment, gross</t>
  </si>
  <si>
    <t>Accumulated depreciation</t>
  </si>
  <si>
    <t>Accumulated depreciation &amp; amortization</t>
  </si>
  <si>
    <t>Property &amp; equipment, net</t>
  </si>
  <si>
    <t>Operating lease right-of-use assets</t>
  </si>
  <si>
    <t>Acquisition-related intangibles</t>
  </si>
  <si>
    <t xml:space="preserve">Goodwill </t>
  </si>
  <si>
    <t>Investment in manufacturing joint venture</t>
  </si>
  <si>
    <t>Investment: equity method</t>
  </si>
  <si>
    <t>Deferred tax assets</t>
  </si>
  <si>
    <t>Prepaid long-term supply agreements</t>
  </si>
  <si>
    <t>Software &amp; technology licenses, net</t>
  </si>
  <si>
    <t>Other assets</t>
  </si>
  <si>
    <t>Other non-current assets</t>
  </si>
  <si>
    <t>Total assets</t>
  </si>
  <si>
    <t>Accounts payable</t>
  </si>
  <si>
    <t>Payables to related parties</t>
  </si>
  <si>
    <t>Accrued compensation &amp; benefits</t>
  </si>
  <si>
    <t>Accrued marketing programs</t>
  </si>
  <si>
    <t>Customer program liabilities</t>
  </si>
  <si>
    <t>Accrued marketing programs &amp; advertising expenses</t>
  </si>
  <si>
    <t>Other accrued &amp; current liabilities</t>
  </si>
  <si>
    <t>Accrued liabilities</t>
  </si>
  <si>
    <t>Current portion of long-term debt, net</t>
  </si>
  <si>
    <t>Unearned revenues</t>
  </si>
  <si>
    <t>Operating lease liabilities</t>
  </si>
  <si>
    <t>Other current liabilities</t>
  </si>
  <si>
    <t>Total current liabilities</t>
  </si>
  <si>
    <t>Senior notes</t>
  </si>
  <si>
    <t>Convertible senior notes</t>
  </si>
  <si>
    <t>Notes</t>
  </si>
  <si>
    <t>Total debt (principal amount)</t>
  </si>
  <si>
    <t>Unamortized debt discount associated with 2.125% notes</t>
  </si>
  <si>
    <t>Unamortized debt issuance costs</t>
  </si>
  <si>
    <t>Unamortized debt discount &amp; issuance cost</t>
  </si>
  <si>
    <t>Total long-term debt</t>
  </si>
  <si>
    <t>Less: current portion</t>
  </si>
  <si>
    <t>Long-term debt, net of current portion</t>
  </si>
  <si>
    <t>Long-term operating lease liabilities</t>
  </si>
  <si>
    <t>Deferred tax liabilities</t>
  </si>
  <si>
    <t>Other long-term liabilities</t>
  </si>
  <si>
    <t>Common stock</t>
  </si>
  <si>
    <t>Additional paid-in capital</t>
  </si>
  <si>
    <t>Treasury stock, at cost</t>
  </si>
  <si>
    <t>Retained earnings (accumulated deficit)</t>
  </si>
  <si>
    <t>Net unrealized gains (losses) on cash flow hedges</t>
  </si>
  <si>
    <t>Accumulated other comprehensive income (loss)</t>
  </si>
  <si>
    <t>Total stockholders' equity (deficit)</t>
  </si>
  <si>
    <t>Rep Total Equity &amp; Minority Interest</t>
  </si>
  <si>
    <t xml:space="preserve">As Reported Annual Income Statement </t>
  </si>
  <si>
    <t>Net revenue</t>
  </si>
  <si>
    <t>Cost of sales</t>
  </si>
  <si>
    <t>Amortization of acquisition-related intangibles</t>
  </si>
  <si>
    <t>Total cost of sales</t>
  </si>
  <si>
    <t>Gross profit</t>
  </si>
  <si>
    <t>Research &amp; development expense</t>
  </si>
  <si>
    <t>Marketing, general &amp; administrative expense</t>
  </si>
  <si>
    <t>Licensing gain</t>
  </si>
  <si>
    <t>Operating income (loss)</t>
  </si>
  <si>
    <t>Interest expense</t>
  </si>
  <si>
    <t>Interest income</t>
  </si>
  <si>
    <t>Net gain (loss) on debt redemptions, repurchase &amp; conversion</t>
  </si>
  <si>
    <t>Gains (losses) on equity investments, net</t>
  </si>
  <si>
    <t>Other income (expense), net</t>
  </si>
  <si>
    <t>Income (loss) before equity in net loss of investees &amp; income taxes</t>
  </si>
  <si>
    <t>Income (loss) before income taxes - United States (U.S.)</t>
  </si>
  <si>
    <t>Income before income taxes - foreign</t>
  </si>
  <si>
    <t>Income (loss) before income taxes &amp; equity loss</t>
  </si>
  <si>
    <t>Current income taxes provision (benefit) - U.S. federal</t>
  </si>
  <si>
    <t>Current income taxes provision (benefit) - U.S. state &amp; local</t>
  </si>
  <si>
    <t>Current income taxes provision (benefit) - Non-U.S.</t>
  </si>
  <si>
    <t>Deferred income taxes provision (benefit) - Non-U.S.</t>
  </si>
  <si>
    <t>Current income taxes provision (benefit) - foreign national &amp; local</t>
  </si>
  <si>
    <t>Total current income taxes provision (benefit)</t>
  </si>
  <si>
    <t>Deferred income taxes provision (benefit) - U.S. federal</t>
  </si>
  <si>
    <t>Deferred income taxes provision (benefit) - U.S. state &amp; local</t>
  </si>
  <si>
    <t>Deferred income taxes provision (benefit) - foreign national &amp; local</t>
  </si>
  <si>
    <t>Total deferred income taxes provision (benefit)</t>
  </si>
  <si>
    <t>Income tax provision (benefit)</t>
  </si>
  <si>
    <t>Equity income (loss) in investee</t>
  </si>
  <si>
    <t>Net income (loss)</t>
  </si>
  <si>
    <t>Weighted average shares outstanding - basic</t>
  </si>
  <si>
    <t>Weighted average shares outstanding - diluted</t>
  </si>
  <si>
    <t>Year end shares outstanding</t>
  </si>
  <si>
    <t>Income (loss) per share - continuing operations - basic</t>
  </si>
  <si>
    <t>Net income (loss) per share - basic</t>
  </si>
  <si>
    <t>Income (loss) per share - continuing operations - diluted</t>
  </si>
  <si>
    <t>Net income (loss) per share - diluted</t>
  </si>
  <si>
    <t>Full-Time Employees (Period End)</t>
  </si>
  <si>
    <t>Total number of employees</t>
  </si>
  <si>
    <t>Number of common stockholders</t>
  </si>
  <si>
    <t>Total revenues</t>
  </si>
  <si>
    <t>Special charges/unusual items</t>
  </si>
  <si>
    <t xml:space="preserve">As Reported Annual Retained Earnings </t>
  </si>
  <si>
    <t>Previous retained earnings (accumulated deficit)</t>
  </si>
  <si>
    <t>Cumulative effect of adoption of accounting standard</t>
  </si>
  <si>
    <t xml:space="preserve">As Reported Annual Cash Flow </t>
  </si>
  <si>
    <t>Loss on sale or disposal of property &amp; equipment</t>
  </si>
  <si>
    <t>Depreciation &amp; amortization</t>
  </si>
  <si>
    <t>Deferred income taxes</t>
  </si>
  <si>
    <t>Losses (gains) on equity investments, net</t>
  </si>
  <si>
    <t>Stock-based compensation expense</t>
  </si>
  <si>
    <t>Amortization of debt discount &amp; issuance costs</t>
  </si>
  <si>
    <t>Amortization of operating lease right-of-use assets</t>
  </si>
  <si>
    <t>Amortization of inventory fair value adjustment</t>
  </si>
  <si>
    <t>Loss on debt redemption, repurchase &amp; conversion</t>
  </si>
  <si>
    <t>Other net income adjustments</t>
  </si>
  <si>
    <t>Prepayment &amp; receivables - related parties</t>
  </si>
  <si>
    <t>Prepaid expenses &amp; other assets</t>
  </si>
  <si>
    <t>Accounts payables, accrued liabilities &amp; other operating assets &amp; liabilities</t>
  </si>
  <si>
    <t xml:space="preserve">Accrued liabilities &amp; other liabilities </t>
  </si>
  <si>
    <t>Accrued royalties payable to Fujitsu</t>
  </si>
  <si>
    <t>Net cash flows from operating activities</t>
  </si>
  <si>
    <t>Purchases of short-term investments</t>
  </si>
  <si>
    <t>Purchases of property &amp; equipment</t>
  </si>
  <si>
    <t>Proceeds from maturity of short-term investments</t>
  </si>
  <si>
    <t>Acquisition of Pensando Systems, Inc., net of cash acquired</t>
  </si>
  <si>
    <t>Cash received from acquisition of Xilinx, Inc.</t>
  </si>
  <si>
    <t>Collection of deferred proceeds on sale of receivables</t>
  </si>
  <si>
    <t>Purchase of held-to-maturity debt securities</t>
  </si>
  <si>
    <t>Other investing activities</t>
  </si>
  <si>
    <t>Proceeds from sale of short-term investments</t>
  </si>
  <si>
    <t>Net cash flows from investing activities</t>
  </si>
  <si>
    <t>Proceeds from (repayments of) short-term debt</t>
  </si>
  <si>
    <t>Proceeds from debt, net of issuance costs</t>
  </si>
  <si>
    <t>Repayment of debt</t>
  </si>
  <si>
    <t>Proceeds from issuance of common stock under stock-based compensation plans</t>
  </si>
  <si>
    <t>Proceeds from sales of common stock through employee equity plans</t>
  </si>
  <si>
    <t>Common stock repurchases for tax withholding on employee equity plans</t>
  </si>
  <si>
    <t>Proceeds from warrant exercises</t>
  </si>
  <si>
    <t>Payments to extinguish long-term debt</t>
  </si>
  <si>
    <t>Repayments &amp; extinguishment of debt</t>
  </si>
  <si>
    <t>Repurchases of common stock</t>
  </si>
  <si>
    <t>Other financing activities</t>
  </si>
  <si>
    <t>Net cash flows from financing activities</t>
  </si>
  <si>
    <t>Net increase (decrease) in cash &amp; cash equivalents</t>
  </si>
  <si>
    <t>Net increase (decrease) in cash &amp; cash equivalents &amp; restricted cash</t>
  </si>
  <si>
    <t>Cash &amp; cash equivalents at beginning of year</t>
  </si>
  <si>
    <t>Cash, cash equivalents, &amp; restricted cash at beginning of year</t>
  </si>
  <si>
    <t>Cash &amp; cash equivalents at end of year</t>
  </si>
  <si>
    <t>Cash, cash equivalents, &amp; restricted cash at end of year</t>
  </si>
  <si>
    <t>Cash paid during the year for interest</t>
  </si>
  <si>
    <t>Cash paid (refunded) during the year for income taxes</t>
  </si>
  <si>
    <t>x</t>
  </si>
  <si>
    <t>Net Working Capital</t>
  </si>
  <si>
    <t>SPY</t>
  </si>
  <si>
    <t>AMD</t>
  </si>
  <si>
    <t>Date</t>
  </si>
  <si>
    <t>Revenue</t>
  </si>
  <si>
    <t>EBIT</t>
  </si>
  <si>
    <t>Taxes</t>
  </si>
  <si>
    <t>NOPAT</t>
  </si>
  <si>
    <t>+ D&amp;A</t>
  </si>
  <si>
    <t>- CAPEX</t>
  </si>
  <si>
    <t>- Change in NWC</t>
  </si>
  <si>
    <t>FCFF</t>
  </si>
  <si>
    <t>Discount Factor</t>
  </si>
  <si>
    <t>PV of FCFF</t>
  </si>
  <si>
    <t>Beta</t>
  </si>
  <si>
    <t>Share Price</t>
  </si>
  <si>
    <t>Shares Outstanding</t>
  </si>
  <si>
    <t>Market Value of Equity</t>
  </si>
  <si>
    <t>Market Value of Debt</t>
  </si>
  <si>
    <t>Cost of Equity</t>
  </si>
  <si>
    <t>Lord Aswarth's ERP</t>
  </si>
  <si>
    <t>5Y Treasury Note</t>
  </si>
  <si>
    <t>Cost of Debt</t>
  </si>
  <si>
    <t>WACC</t>
  </si>
  <si>
    <t>% Change AMD</t>
  </si>
  <si>
    <t>% Change SPY</t>
  </si>
  <si>
    <t>Perpetual Growth Rate</t>
  </si>
  <si>
    <t>Terminal Value</t>
  </si>
  <si>
    <t>PV of Terminal Value</t>
  </si>
  <si>
    <t>Total Enterprise Value</t>
  </si>
  <si>
    <t>- Net Debt</t>
  </si>
  <si>
    <t>Equity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</si>
</sst>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yyyy\-mm\-dd\ hh:mm:ss"/>
  </numFmts>
  <fonts count="12" x14ac:knownFonts="1">
    <font>
      <sz val="10"/>
      <color rgb="FF000000"/>
      <name val="Arial"/>
    </font>
    <font>
      <sz val="8"/>
      <color rgb="FF000000"/>
      <name val="Arial"/>
      <family val="2"/>
    </font>
    <font>
      <b/>
      <sz val="16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 val="singleAccounting"/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0"/>
      <color rgb="FF00000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/>
  </cellStyleXfs>
  <cellXfs count="4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 wrapText="1"/>
    </xf>
    <xf numFmtId="0" fontId="0" fillId="0" borderId="0" xfId="0" applyAlignment="1">
      <alignment horizontal="left"/>
    </xf>
    <xf numFmtId="43" fontId="0" fillId="0" borderId="0" xfId="1" applyFont="1"/>
    <xf numFmtId="43" fontId="0" fillId="0" borderId="0" xfId="1" applyFont="1" applyAlignment="1">
      <alignment horizontal="right"/>
    </xf>
    <xf numFmtId="0" fontId="3" fillId="0" borderId="0" xfId="0" applyFont="1" applyAlignment="1">
      <alignment horizontal="left"/>
    </xf>
    <xf numFmtId="43" fontId="3" fillId="0" borderId="0" xfId="1" applyFont="1"/>
    <xf numFmtId="43" fontId="5" fillId="0" borderId="0" xfId="1" applyFont="1"/>
    <xf numFmtId="43" fontId="3" fillId="0" borderId="0" xfId="1" applyFont="1" applyAlignment="1">
      <alignment horizontal="right"/>
    </xf>
    <xf numFmtId="43" fontId="5" fillId="0" borderId="0" xfId="1" applyFont="1" applyAlignment="1">
      <alignment horizontal="right"/>
    </xf>
    <xf numFmtId="0" fontId="4" fillId="0" borderId="0" xfId="0" applyFont="1"/>
    <xf numFmtId="43" fontId="3" fillId="0" borderId="0" xfId="1" applyFont="1" applyAlignment="1">
      <alignment horizontal="right" vertical="top" wrapText="1"/>
    </xf>
    <xf numFmtId="43" fontId="6" fillId="0" borderId="0" xfId="1" applyFont="1"/>
    <xf numFmtId="43" fontId="6" fillId="0" borderId="0" xfId="1" applyFont="1" applyAlignment="1">
      <alignment horizontal="right"/>
    </xf>
    <xf numFmtId="0" fontId="7" fillId="0" borderId="0" xfId="0" applyFont="1"/>
    <xf numFmtId="0" fontId="8" fillId="0" borderId="0" xfId="2"/>
    <xf numFmtId="165" fontId="9" fillId="0" borderId="1" xfId="2" applyNumberFormat="1" applyFont="1" applyBorder="1" applyAlignment="1">
      <alignment horizontal="center" vertical="top"/>
    </xf>
    <xf numFmtId="0" fontId="9" fillId="0" borderId="1" xfId="2" applyFont="1" applyBorder="1" applyAlignment="1">
      <alignment horizontal="center" vertical="top"/>
    </xf>
    <xf numFmtId="0" fontId="4" fillId="0" borderId="0" xfId="0" quotePrefix="1" applyFont="1"/>
    <xf numFmtId="43" fontId="0" fillId="0" borderId="0" xfId="0" applyNumberFormat="1"/>
    <xf numFmtId="0" fontId="4" fillId="0" borderId="2" xfId="0" applyFont="1" applyBorder="1"/>
    <xf numFmtId="43" fontId="0" fillId="0" borderId="2" xfId="0" applyNumberFormat="1" applyBorder="1"/>
    <xf numFmtId="0" fontId="4" fillId="0" borderId="2" xfId="0" quotePrefix="1" applyFont="1" applyBorder="1"/>
    <xf numFmtId="0" fontId="4" fillId="0" borderId="0" xfId="0" applyFont="1" applyFill="1" applyBorder="1"/>
    <xf numFmtId="0" fontId="10" fillId="0" borderId="0" xfId="0" applyFont="1"/>
    <xf numFmtId="10" fontId="8" fillId="0" borderId="0" xfId="2" applyNumberFormat="1"/>
    <xf numFmtId="10" fontId="0" fillId="0" borderId="0" xfId="1" applyNumberFormat="1" applyFont="1"/>
    <xf numFmtId="43" fontId="0" fillId="0" borderId="0" xfId="0" applyNumberFormat="1" applyBorder="1"/>
    <xf numFmtId="43" fontId="4" fillId="0" borderId="2" xfId="0" quotePrefix="1" applyNumberFormat="1" applyFont="1" applyBorder="1"/>
    <xf numFmtId="10" fontId="11" fillId="2" borderId="3" xfId="1" applyNumberFormat="1" applyFont="1" applyFill="1" applyBorder="1"/>
    <xf numFmtId="10" fontId="10" fillId="0" borderId="4" xfId="0" applyNumberFormat="1" applyFont="1" applyBorder="1"/>
    <xf numFmtId="10" fontId="10" fillId="0" borderId="5" xfId="0" applyNumberFormat="1" applyFont="1" applyBorder="1"/>
    <xf numFmtId="0" fontId="4" fillId="0" borderId="0" xfId="0" quotePrefix="1" applyFont="1" applyFill="1" applyBorder="1"/>
    <xf numFmtId="0" fontId="3" fillId="0" borderId="2" xfId="0" applyFont="1" applyFill="1" applyBorder="1"/>
    <xf numFmtId="0" fontId="3" fillId="0" borderId="6" xfId="0" applyFont="1" applyBorder="1"/>
    <xf numFmtId="43" fontId="3" fillId="0" borderId="7" xfId="0" applyNumberFormat="1" applyFont="1" applyBorder="1"/>
    <xf numFmtId="43" fontId="0" fillId="0" borderId="0" xfId="1" applyFont="1" applyBorder="1"/>
    <xf numFmtId="43" fontId="3" fillId="0" borderId="2" xfId="1" applyFont="1" applyBorder="1"/>
    <xf numFmtId="10" fontId="3" fillId="0" borderId="7" xfId="0" applyNumberFormat="1" applyFont="1" applyBorder="1"/>
    <xf numFmtId="0" fontId="3" fillId="0" borderId="0" xfId="0" applyFont="1" applyFill="1" applyBorder="1"/>
    <xf numFmtId="0" fontId="3" fillId="0" borderId="0" xfId="0" applyFont="1"/>
    <xf numFmtId="43" fontId="3" fillId="0" borderId="0" xfId="0" applyNumberFormat="1" applyFont="1"/>
  </cellXfs>
  <cellStyles count="3">
    <cellStyle name="Comma" xfId="1" builtinId="3"/>
    <cellStyle name="Normal" xfId="0" builtinId="0"/>
    <cellStyle name="Normal 2" xfId="2" xr:uid="{109A96CC-CB51-42DC-B5C2-2B265D12E7A2}"/>
  </cellStyles>
  <dxfs count="0"/>
  <tableStyles count="0" defaultTableStyle="TableStyleMedium9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1E919-961A-4B46-A1E3-922EFE8D0596}">
  <dimension ref="B2:G35"/>
  <sheetViews>
    <sheetView showGridLines="0" tabSelected="1" workbookViewId="0">
      <selection activeCell="C4" sqref="C4"/>
    </sheetView>
  </sheetViews>
  <sheetFormatPr defaultRowHeight="12.75" x14ac:dyDescent="0.2"/>
  <cols>
    <col min="1" max="1" width="1.7109375" customWidth="1"/>
    <col min="2" max="2" width="20.140625" bestFit="1" customWidth="1"/>
    <col min="3" max="3" width="15" bestFit="1" customWidth="1"/>
    <col min="4" max="4" width="12.85546875" bestFit="1" customWidth="1"/>
    <col min="5" max="7" width="14" bestFit="1" customWidth="1"/>
  </cols>
  <sheetData>
    <row r="2" spans="2:7" x14ac:dyDescent="0.2">
      <c r="B2" s="45"/>
      <c r="C2" s="45">
        <f>+'Financial Statement'!C11</f>
        <v>2019</v>
      </c>
      <c r="D2" s="45">
        <f>+'Financial Statement'!D11</f>
        <v>2020</v>
      </c>
      <c r="E2" s="45">
        <f>+'Financial Statement'!E11</f>
        <v>2021</v>
      </c>
      <c r="F2" s="45">
        <f>+'Financial Statement'!F11</f>
        <v>2022</v>
      </c>
      <c r="G2" s="45">
        <f>+'Financial Statement'!G11</f>
        <v>2023</v>
      </c>
    </row>
    <row r="3" spans="2:7" x14ac:dyDescent="0.2">
      <c r="B3" s="15" t="s">
        <v>186</v>
      </c>
      <c r="C3" s="24">
        <f>+'Financial Statement'!C94</f>
        <v>6731000</v>
      </c>
      <c r="D3" s="24">
        <f>+'Financial Statement'!D94</f>
        <v>9763000</v>
      </c>
      <c r="E3" s="24">
        <f>+'Financial Statement'!E94</f>
        <v>16434000</v>
      </c>
      <c r="F3" s="24">
        <f>+'Financial Statement'!F94</f>
        <v>23601000</v>
      </c>
      <c r="G3" s="24">
        <f>+'Financial Statement'!G94</f>
        <v>22680000</v>
      </c>
    </row>
    <row r="4" spans="2:7" x14ac:dyDescent="0.2">
      <c r="B4" s="15" t="s">
        <v>187</v>
      </c>
      <c r="C4" s="24">
        <f>+'Financial Statement'!C103</f>
        <v>631000</v>
      </c>
      <c r="D4" s="24">
        <f>+'Financial Statement'!D103</f>
        <v>1369000</v>
      </c>
      <c r="E4" s="24">
        <f>+'Financial Statement'!E103</f>
        <v>3648000</v>
      </c>
      <c r="F4" s="24">
        <f>+'Financial Statement'!F103</f>
        <v>1264000</v>
      </c>
      <c r="G4" s="24">
        <f>+'Financial Statement'!G103</f>
        <v>401000</v>
      </c>
    </row>
    <row r="5" spans="2:7" x14ac:dyDescent="0.2">
      <c r="B5" s="25" t="s">
        <v>188</v>
      </c>
      <c r="C5" s="26">
        <f>+'Financial Statement'!C119</f>
        <v>38000</v>
      </c>
      <c r="D5" s="26">
        <f>+'Financial Statement'!D119</f>
        <v>13000</v>
      </c>
      <c r="E5" s="26">
        <f>+'Financial Statement'!E119</f>
        <v>205000</v>
      </c>
      <c r="F5" s="26">
        <f>+'Financial Statement'!F119</f>
        <v>1383000</v>
      </c>
      <c r="G5" s="26">
        <f>+'Financial Statement'!G119</f>
        <v>673000</v>
      </c>
    </row>
    <row r="6" spans="2:7" x14ac:dyDescent="0.2">
      <c r="B6" s="15" t="s">
        <v>189</v>
      </c>
      <c r="C6" s="24">
        <f>+'Financial Statement'!C126</f>
        <v>341000</v>
      </c>
      <c r="D6" s="24">
        <f>+'Financial Statement'!D126</f>
        <v>2490000</v>
      </c>
      <c r="E6" s="24">
        <f>+'Financial Statement'!E126</f>
        <v>3162000</v>
      </c>
      <c r="F6" s="24">
        <f>+'Financial Statement'!F126</f>
        <v>1320000</v>
      </c>
      <c r="G6" s="24">
        <f>+'Financial Statement'!G126</f>
        <v>854000</v>
      </c>
    </row>
    <row r="8" spans="2:7" x14ac:dyDescent="0.2">
      <c r="B8" s="23" t="s">
        <v>190</v>
      </c>
      <c r="C8" s="24">
        <f>+'Financial Statement'!C158</f>
        <v>222000</v>
      </c>
      <c r="D8" s="24">
        <f>+'Financial Statement'!D158</f>
        <v>312000</v>
      </c>
      <c r="E8" s="24">
        <f>+'Financial Statement'!E158</f>
        <v>407000</v>
      </c>
      <c r="F8" s="24">
        <f>+'Financial Statement'!F158</f>
        <v>4174000</v>
      </c>
      <c r="G8" s="24">
        <f>+'Financial Statement'!G158</f>
        <v>3453000</v>
      </c>
    </row>
    <row r="9" spans="2:7" x14ac:dyDescent="0.2">
      <c r="B9" s="23" t="s">
        <v>191</v>
      </c>
      <c r="C9" s="24">
        <f>+'Financial Statement'!C179</f>
        <v>-217000</v>
      </c>
      <c r="D9" s="24">
        <f>+'Financial Statement'!D179</f>
        <v>-294000</v>
      </c>
      <c r="E9" s="24">
        <f>+'Financial Statement'!E179</f>
        <v>-301000</v>
      </c>
      <c r="F9" s="24">
        <f>+'Financial Statement'!F179</f>
        <v>-450000</v>
      </c>
      <c r="G9" s="24">
        <f>+'Financial Statement'!G179</f>
        <v>-546000</v>
      </c>
    </row>
    <row r="10" spans="2:7" x14ac:dyDescent="0.2">
      <c r="B10" s="27" t="s">
        <v>192</v>
      </c>
      <c r="C10" s="27"/>
      <c r="D10" s="33">
        <f>+'Financial Statement'!D86-'Financial Statement'!C86</f>
        <v>1144000</v>
      </c>
      <c r="E10" s="33">
        <f>+'Financial Statement'!E86-'Financial Statement'!D86</f>
        <v>343000</v>
      </c>
      <c r="F10" s="33">
        <f>+'Financial Statement'!F86-'Financial Statement'!E86</f>
        <v>2064000</v>
      </c>
      <c r="G10" s="33">
        <f>+F10</f>
        <v>2064000</v>
      </c>
    </row>
    <row r="11" spans="2:7" x14ac:dyDescent="0.2">
      <c r="B11" s="28" t="s">
        <v>193</v>
      </c>
      <c r="C11" s="24">
        <f>+SUM(C6:C9)</f>
        <v>346000</v>
      </c>
      <c r="D11" s="24">
        <f>+SUM(D6:D9)</f>
        <v>2508000</v>
      </c>
      <c r="E11" s="24">
        <f>+SUM(E6:E9)</f>
        <v>3268000</v>
      </c>
      <c r="F11" s="24">
        <f>+SUM(F6:F9)</f>
        <v>5044000</v>
      </c>
      <c r="G11" s="24">
        <f>+SUM(G6:G9)</f>
        <v>3761000</v>
      </c>
    </row>
    <row r="12" spans="2:7" x14ac:dyDescent="0.2">
      <c r="B12" s="28" t="s">
        <v>194</v>
      </c>
      <c r="D12" s="8">
        <v>0</v>
      </c>
      <c r="E12" s="8">
        <f>+D12+1</f>
        <v>1</v>
      </c>
      <c r="F12" s="8">
        <f>+E12+1</f>
        <v>2</v>
      </c>
      <c r="G12" s="8">
        <f>+F12+1</f>
        <v>3</v>
      </c>
    </row>
    <row r="13" spans="2:7" x14ac:dyDescent="0.2">
      <c r="B13" s="44" t="s">
        <v>195</v>
      </c>
      <c r="C13" s="45"/>
      <c r="D13" s="46">
        <f>+D11/(1+$C$25)^D12</f>
        <v>2508000</v>
      </c>
      <c r="E13" s="46">
        <f t="shared" ref="E13:G13" si="0">+E11/(1+$C$25)^E12</f>
        <v>2966440.4638202311</v>
      </c>
      <c r="F13" s="46">
        <f t="shared" si="0"/>
        <v>4156064.2726010373</v>
      </c>
      <c r="G13" s="46">
        <f t="shared" si="0"/>
        <v>2812963.5156957945</v>
      </c>
    </row>
    <row r="15" spans="2:7" x14ac:dyDescent="0.2">
      <c r="B15" s="15" t="s">
        <v>196</v>
      </c>
      <c r="C15" s="8">
        <f>+SLOPE(df!D2:D754,df!E2:E754)</f>
        <v>1.9919559586597795</v>
      </c>
    </row>
    <row r="16" spans="2:7" x14ac:dyDescent="0.2">
      <c r="B16" s="15" t="s">
        <v>197</v>
      </c>
      <c r="C16" s="8">
        <f>+df!B2</f>
        <v>158.3800048828125</v>
      </c>
    </row>
    <row r="17" spans="2:4" x14ac:dyDescent="0.2">
      <c r="B17" s="15" t="s">
        <v>198</v>
      </c>
      <c r="C17" s="8">
        <f>+'Financial Statement'!G127</f>
        <v>1614000</v>
      </c>
    </row>
    <row r="18" spans="2:4" x14ac:dyDescent="0.2">
      <c r="B18" s="29" t="s">
        <v>202</v>
      </c>
      <c r="C18" s="34">
        <v>4.1300000000000003E-2</v>
      </c>
    </row>
    <row r="19" spans="2:4" x14ac:dyDescent="0.2">
      <c r="B19" s="15" t="s">
        <v>203</v>
      </c>
      <c r="C19" s="34">
        <v>4.7070000000000001E-2</v>
      </c>
    </row>
    <row r="20" spans="2:4" x14ac:dyDescent="0.2">
      <c r="B20" s="15" t="s">
        <v>199</v>
      </c>
      <c r="C20" s="8">
        <f>+C16*C17</f>
        <v>255625327.88085938</v>
      </c>
      <c r="D20" s="35">
        <f>+C20/SUM($C$20:$C$21)</f>
        <v>0.9904414051349143</v>
      </c>
    </row>
    <row r="21" spans="2:4" x14ac:dyDescent="0.2">
      <c r="B21" s="15" t="s">
        <v>200</v>
      </c>
      <c r="C21" s="8">
        <f>+'Financial Statement'!F71</f>
        <v>2467000</v>
      </c>
      <c r="D21" s="36">
        <f t="shared" ref="D21" si="1">+C21/SUM($C$20:$C$21)</f>
        <v>9.5585948650857098E-3</v>
      </c>
    </row>
    <row r="22" spans="2:4" x14ac:dyDescent="0.2">
      <c r="B22" s="15" t="s">
        <v>201</v>
      </c>
      <c r="C22" s="31">
        <f>+C19+C15*C18</f>
        <v>0.1293377810926489</v>
      </c>
    </row>
    <row r="23" spans="2:4" x14ac:dyDescent="0.2">
      <c r="B23" s="15" t="s">
        <v>204</v>
      </c>
      <c r="C23" s="34">
        <v>6.0499999999999998E-2</v>
      </c>
    </row>
    <row r="25" spans="2:4" x14ac:dyDescent="0.2">
      <c r="B25" s="39" t="s">
        <v>205</v>
      </c>
      <c r="C25" s="43">
        <f>+((D20*C22)+(D21*C23))*(1-21%)</f>
        <v>0.10165703301910051</v>
      </c>
    </row>
    <row r="27" spans="2:4" x14ac:dyDescent="0.2">
      <c r="B27" s="15" t="s">
        <v>208</v>
      </c>
      <c r="C27" s="34">
        <v>8.8499999999999995E-2</v>
      </c>
    </row>
    <row r="28" spans="2:4" x14ac:dyDescent="0.2">
      <c r="B28" s="28" t="s">
        <v>209</v>
      </c>
      <c r="C28" s="8">
        <f>+(G11*(1+C27))/(C25-C27)</f>
        <v>311152863.57165945</v>
      </c>
    </row>
    <row r="29" spans="2:4" x14ac:dyDescent="0.2">
      <c r="B29" s="28" t="s">
        <v>210</v>
      </c>
      <c r="C29" s="8">
        <f>+C28/(1+C25)^G12</f>
        <v>232720460.79004231</v>
      </c>
    </row>
    <row r="30" spans="2:4" x14ac:dyDescent="0.2">
      <c r="B30" s="28" t="s">
        <v>195</v>
      </c>
      <c r="C30" s="41">
        <f>+SUM(C13:G13)</f>
        <v>12443468.252117064</v>
      </c>
    </row>
    <row r="31" spans="2:4" x14ac:dyDescent="0.2">
      <c r="B31" s="38" t="s">
        <v>211</v>
      </c>
      <c r="C31" s="42">
        <f>+C29+C30</f>
        <v>245163929.04215938</v>
      </c>
    </row>
    <row r="32" spans="2:4" x14ac:dyDescent="0.2">
      <c r="B32" s="37" t="s">
        <v>212</v>
      </c>
      <c r="C32" s="8">
        <f>+C21-'Financial Statement'!G16</f>
        <v>-1466000</v>
      </c>
    </row>
    <row r="33" spans="2:3" x14ac:dyDescent="0.2">
      <c r="B33" s="28" t="s">
        <v>213</v>
      </c>
      <c r="C33" s="8">
        <f>+C31-C32</f>
        <v>246629929.04215938</v>
      </c>
    </row>
    <row r="35" spans="2:3" x14ac:dyDescent="0.2">
      <c r="B35" s="39" t="s">
        <v>197</v>
      </c>
      <c r="C35" s="40">
        <f>+C33/C17</f>
        <v>152.80664748584843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207"/>
  <sheetViews>
    <sheetView showGridLines="0" workbookViewId="0">
      <pane xSplit="1" ySplit="14" topLeftCell="B106" activePane="bottomRight" state="frozen"/>
      <selection pane="topRight" activeCell="B1" sqref="B1"/>
      <selection pane="bottomLeft" activeCell="A15" sqref="A15"/>
      <selection pane="bottomRight" activeCell="L83" sqref="L83"/>
    </sheetView>
  </sheetViews>
  <sheetFormatPr defaultRowHeight="12.75" outlineLevelRow="1" x14ac:dyDescent="0.2"/>
  <cols>
    <col min="1" max="1" width="1.7109375" style="19" customWidth="1"/>
    <col min="2" max="2" width="50" customWidth="1"/>
    <col min="3" max="3" width="13.5703125" bestFit="1" customWidth="1"/>
    <col min="4" max="7" width="14" bestFit="1" customWidth="1"/>
    <col min="8" max="201" width="12" customWidth="1"/>
  </cols>
  <sheetData>
    <row r="4" spans="1:7" x14ac:dyDescent="0.2">
      <c r="B4" s="1" t="s">
        <v>0</v>
      </c>
    </row>
    <row r="5" spans="1:7" ht="20.25" x14ac:dyDescent="0.3">
      <c r="B5" s="2" t="s">
        <v>1</v>
      </c>
    </row>
    <row r="7" spans="1:7" x14ac:dyDescent="0.2">
      <c r="B7" s="3" t="s">
        <v>2</v>
      </c>
    </row>
    <row r="10" spans="1:7" x14ac:dyDescent="0.2">
      <c r="B10" s="4" t="s">
        <v>3</v>
      </c>
    </row>
    <row r="11" spans="1:7" x14ac:dyDescent="0.2">
      <c r="B11" s="5" t="s">
        <v>4</v>
      </c>
      <c r="C11" s="6">
        <v>2019</v>
      </c>
      <c r="D11" s="6">
        <f>+C11+1</f>
        <v>2020</v>
      </c>
      <c r="E11" s="6">
        <f t="shared" ref="E11:G11" si="0">+D11+1</f>
        <v>2021</v>
      </c>
      <c r="F11" s="6">
        <f t="shared" si="0"/>
        <v>2022</v>
      </c>
      <c r="G11" s="6">
        <f t="shared" si="0"/>
        <v>2023</v>
      </c>
    </row>
    <row r="12" spans="1:7" hidden="1" outlineLevel="1" x14ac:dyDescent="0.2">
      <c r="B12" s="5" t="s">
        <v>10</v>
      </c>
      <c r="C12" s="6" t="s">
        <v>11</v>
      </c>
      <c r="D12" s="6" t="s">
        <v>11</v>
      </c>
      <c r="E12" s="6" t="s">
        <v>11</v>
      </c>
      <c r="F12" s="6" t="s">
        <v>11</v>
      </c>
      <c r="G12" s="6" t="s">
        <v>11</v>
      </c>
    </row>
    <row r="13" spans="1:7" hidden="1" outlineLevel="1" x14ac:dyDescent="0.2">
      <c r="B13" s="5" t="s">
        <v>12</v>
      </c>
      <c r="C13" s="6" t="s">
        <v>13</v>
      </c>
      <c r="D13" s="6" t="s">
        <v>13</v>
      </c>
      <c r="E13" s="6" t="s">
        <v>13</v>
      </c>
      <c r="F13" s="6" t="s">
        <v>13</v>
      </c>
      <c r="G13" s="6" t="s">
        <v>13</v>
      </c>
    </row>
    <row r="14" spans="1:7" hidden="1" outlineLevel="1" x14ac:dyDescent="0.2">
      <c r="B14" s="5" t="s">
        <v>14</v>
      </c>
      <c r="C14" s="6" t="s">
        <v>15</v>
      </c>
      <c r="D14" s="6" t="s">
        <v>15</v>
      </c>
      <c r="E14" s="6" t="s">
        <v>15</v>
      </c>
      <c r="F14" s="6" t="s">
        <v>15</v>
      </c>
      <c r="G14" s="6" t="s">
        <v>15</v>
      </c>
    </row>
    <row r="15" spans="1:7" collapsed="1" x14ac:dyDescent="0.2">
      <c r="B15" s="5" t="s">
        <v>16</v>
      </c>
      <c r="C15" s="6" t="s">
        <v>17</v>
      </c>
      <c r="D15" s="6" t="s">
        <v>17</v>
      </c>
      <c r="E15" s="6" t="s">
        <v>17</v>
      </c>
      <c r="F15" s="6" t="s">
        <v>17</v>
      </c>
      <c r="G15" s="6" t="s">
        <v>17</v>
      </c>
    </row>
    <row r="16" spans="1:7" x14ac:dyDescent="0.2">
      <c r="A16" s="19" t="s">
        <v>181</v>
      </c>
      <c r="B16" s="10" t="s">
        <v>18</v>
      </c>
      <c r="C16" s="11">
        <v>1466000</v>
      </c>
      <c r="D16" s="11">
        <v>1595000</v>
      </c>
      <c r="E16" s="11">
        <v>2535000</v>
      </c>
      <c r="F16" s="11">
        <v>4835000</v>
      </c>
      <c r="G16" s="11">
        <v>3933000</v>
      </c>
    </row>
    <row r="17" spans="1:7" x14ac:dyDescent="0.2">
      <c r="B17" s="7" t="s">
        <v>19</v>
      </c>
      <c r="C17" s="9" t="s">
        <v>20</v>
      </c>
      <c r="D17" s="8">
        <v>695000</v>
      </c>
      <c r="E17" s="8">
        <v>1073000</v>
      </c>
      <c r="F17" s="8">
        <v>1020000</v>
      </c>
      <c r="G17" s="8">
        <v>1840000</v>
      </c>
    </row>
    <row r="18" spans="1:7" x14ac:dyDescent="0.2">
      <c r="B18" s="7" t="s">
        <v>21</v>
      </c>
      <c r="C18" s="8">
        <v>37000</v>
      </c>
      <c r="D18" s="9" t="s">
        <v>20</v>
      </c>
      <c r="E18" s="9" t="s">
        <v>20</v>
      </c>
      <c r="F18" s="9" t="s">
        <v>20</v>
      </c>
      <c r="G18" s="9" t="s">
        <v>20</v>
      </c>
    </row>
    <row r="19" spans="1:7" x14ac:dyDescent="0.2">
      <c r="B19" s="7" t="s">
        <v>22</v>
      </c>
      <c r="C19" s="9" t="s">
        <v>20</v>
      </c>
      <c r="D19" s="9" t="s">
        <v>20</v>
      </c>
      <c r="E19" s="9" t="s">
        <v>20</v>
      </c>
      <c r="F19" s="9" t="s">
        <v>20</v>
      </c>
      <c r="G19" s="8">
        <v>5376000</v>
      </c>
    </row>
    <row r="20" spans="1:7" x14ac:dyDescent="0.2">
      <c r="B20" s="7" t="s">
        <v>23</v>
      </c>
      <c r="C20" s="8">
        <v>1859000</v>
      </c>
      <c r="D20" s="8">
        <v>2066000</v>
      </c>
      <c r="E20" s="8">
        <v>2706000</v>
      </c>
      <c r="F20" s="8">
        <v>4126000</v>
      </c>
      <c r="G20" s="9" t="s">
        <v>20</v>
      </c>
    </row>
    <row r="21" spans="1:7" x14ac:dyDescent="0.2">
      <c r="B21" s="7" t="s">
        <v>24</v>
      </c>
      <c r="C21" s="8">
        <v>94000</v>
      </c>
      <c r="D21" s="8">
        <v>93000</v>
      </c>
      <c r="E21" s="8">
        <v>82000</v>
      </c>
      <c r="F21" s="8">
        <v>231000</v>
      </c>
      <c r="G21" s="8">
        <v>279000</v>
      </c>
    </row>
    <row r="22" spans="1:7" x14ac:dyDescent="0.2">
      <c r="B22" s="7" t="s">
        <v>25</v>
      </c>
      <c r="C22" s="8">
        <v>691000</v>
      </c>
      <c r="D22" s="8">
        <v>1139000</v>
      </c>
      <c r="E22" s="8">
        <v>1676000</v>
      </c>
      <c r="F22" s="8">
        <v>2648000</v>
      </c>
      <c r="G22" s="8">
        <v>3260000</v>
      </c>
    </row>
    <row r="23" spans="1:7" x14ac:dyDescent="0.2">
      <c r="B23" s="7" t="s">
        <v>26</v>
      </c>
      <c r="C23" s="8">
        <v>197000</v>
      </c>
      <c r="D23" s="8">
        <v>167000</v>
      </c>
      <c r="E23" s="8">
        <v>197000</v>
      </c>
      <c r="F23" s="8">
        <v>892000</v>
      </c>
      <c r="G23" s="8">
        <v>812000</v>
      </c>
    </row>
    <row r="24" spans="1:7" x14ac:dyDescent="0.2">
      <c r="B24" s="7" t="s">
        <v>27</v>
      </c>
      <c r="C24" s="8">
        <v>982000</v>
      </c>
      <c r="D24" s="8">
        <v>1399000</v>
      </c>
      <c r="E24" s="8">
        <v>1955000</v>
      </c>
      <c r="F24" s="8">
        <v>3771000</v>
      </c>
      <c r="G24" s="8">
        <v>4351000</v>
      </c>
    </row>
    <row r="25" spans="1:7" x14ac:dyDescent="0.2">
      <c r="B25" s="7" t="s">
        <v>28</v>
      </c>
      <c r="C25" s="8">
        <v>20000</v>
      </c>
      <c r="D25" s="9" t="s">
        <v>20</v>
      </c>
      <c r="E25" s="9" t="s">
        <v>20</v>
      </c>
      <c r="F25" s="9" t="s">
        <v>20</v>
      </c>
      <c r="G25" s="9" t="s">
        <v>20</v>
      </c>
    </row>
    <row r="26" spans="1:7" x14ac:dyDescent="0.2">
      <c r="B26" s="7" t="s">
        <v>29</v>
      </c>
      <c r="C26" s="9" t="s">
        <v>20</v>
      </c>
      <c r="D26" s="8">
        <v>10000</v>
      </c>
      <c r="E26" s="8">
        <v>2000</v>
      </c>
      <c r="F26" s="8">
        <v>2000</v>
      </c>
      <c r="G26" s="8">
        <v>9000</v>
      </c>
    </row>
    <row r="27" spans="1:7" ht="15" x14ac:dyDescent="0.35">
      <c r="B27" s="7" t="s">
        <v>30</v>
      </c>
      <c r="C27" s="12">
        <v>233000</v>
      </c>
      <c r="D27" s="12">
        <v>378000</v>
      </c>
      <c r="E27" s="12">
        <v>312000</v>
      </c>
      <c r="F27" s="12">
        <v>1265000</v>
      </c>
      <c r="G27" s="12">
        <v>1259000</v>
      </c>
    </row>
    <row r="28" spans="1:7" x14ac:dyDescent="0.2">
      <c r="A28" s="19" t="s">
        <v>181</v>
      </c>
      <c r="B28" s="10" t="s">
        <v>31</v>
      </c>
      <c r="C28" s="11">
        <v>4597000</v>
      </c>
      <c r="D28" s="11">
        <v>6143000</v>
      </c>
      <c r="E28" s="11">
        <v>8583000</v>
      </c>
      <c r="F28" s="11">
        <v>15019000</v>
      </c>
      <c r="G28" s="11">
        <v>16768000</v>
      </c>
    </row>
    <row r="29" spans="1:7" x14ac:dyDescent="0.2">
      <c r="B29" s="7" t="s">
        <v>32</v>
      </c>
      <c r="C29" s="9" t="s">
        <v>20</v>
      </c>
      <c r="D29" s="9" t="s">
        <v>20</v>
      </c>
      <c r="E29" s="9" t="s">
        <v>20</v>
      </c>
      <c r="F29" s="9" t="s">
        <v>20</v>
      </c>
      <c r="G29" s="8">
        <v>821000</v>
      </c>
    </row>
    <row r="30" spans="1:7" x14ac:dyDescent="0.2">
      <c r="B30" s="7" t="s">
        <v>33</v>
      </c>
      <c r="C30" s="9" t="s">
        <v>20</v>
      </c>
      <c r="D30" s="9" t="s">
        <v>20</v>
      </c>
      <c r="E30" s="9" t="s">
        <v>20</v>
      </c>
      <c r="F30" s="8">
        <v>594000</v>
      </c>
      <c r="G30" s="8">
        <v>3376000</v>
      </c>
    </row>
    <row r="31" spans="1:7" x14ac:dyDescent="0.2">
      <c r="B31" s="7" t="s">
        <v>34</v>
      </c>
      <c r="C31" s="9" t="s">
        <v>20</v>
      </c>
      <c r="D31" s="9" t="s">
        <v>20</v>
      </c>
      <c r="E31" s="9" t="s">
        <v>20</v>
      </c>
      <c r="F31" s="8">
        <v>120000</v>
      </c>
      <c r="G31" s="9" t="s">
        <v>20</v>
      </c>
    </row>
    <row r="32" spans="1:7" x14ac:dyDescent="0.2">
      <c r="B32" s="7" t="s">
        <v>35</v>
      </c>
      <c r="C32" s="8">
        <v>203000</v>
      </c>
      <c r="D32" s="8">
        <v>208000</v>
      </c>
      <c r="E32" s="8">
        <v>206000</v>
      </c>
      <c r="F32" s="9" t="s">
        <v>20</v>
      </c>
      <c r="G32" s="9" t="s">
        <v>20</v>
      </c>
    </row>
    <row r="33" spans="2:7" x14ac:dyDescent="0.2">
      <c r="B33" s="7" t="s">
        <v>36</v>
      </c>
      <c r="C33" s="8">
        <v>951000</v>
      </c>
      <c r="D33" s="8">
        <v>1209000</v>
      </c>
      <c r="E33" s="8">
        <v>1534000</v>
      </c>
      <c r="F33" s="8">
        <v>2163000</v>
      </c>
      <c r="G33" s="8">
        <v>2346000</v>
      </c>
    </row>
    <row r="34" spans="2:7" x14ac:dyDescent="0.2">
      <c r="B34" s="7" t="s">
        <v>37</v>
      </c>
      <c r="C34" s="8">
        <v>114000</v>
      </c>
      <c r="D34" s="8">
        <v>136000</v>
      </c>
      <c r="E34" s="8">
        <v>96000</v>
      </c>
      <c r="F34" s="8">
        <v>143000</v>
      </c>
      <c r="G34" s="8">
        <v>209000</v>
      </c>
    </row>
    <row r="35" spans="2:7" x14ac:dyDescent="0.2">
      <c r="B35" s="7" t="s">
        <v>38</v>
      </c>
      <c r="C35" s="8">
        <v>1268000</v>
      </c>
      <c r="D35" s="8">
        <v>1553000</v>
      </c>
      <c r="E35" s="8">
        <v>1836000</v>
      </c>
      <c r="F35" s="8">
        <v>3020000</v>
      </c>
      <c r="G35" s="9" t="s">
        <v>20</v>
      </c>
    </row>
    <row r="36" spans="2:7" x14ac:dyDescent="0.2">
      <c r="B36" s="7" t="s">
        <v>39</v>
      </c>
      <c r="C36" s="9" t="s">
        <v>20</v>
      </c>
      <c r="D36" s="8">
        <v>912000</v>
      </c>
      <c r="E36" s="8">
        <v>1134000</v>
      </c>
      <c r="F36" s="8">
        <v>1507000</v>
      </c>
      <c r="G36" s="8">
        <v>1787000</v>
      </c>
    </row>
    <row r="37" spans="2:7" x14ac:dyDescent="0.2">
      <c r="B37" s="7" t="s">
        <v>40</v>
      </c>
      <c r="C37" s="8">
        <v>768000</v>
      </c>
      <c r="D37" s="9" t="s">
        <v>20</v>
      </c>
      <c r="E37" s="9" t="s">
        <v>20</v>
      </c>
      <c r="F37" s="9" t="s">
        <v>20</v>
      </c>
      <c r="G37" s="9" t="s">
        <v>20</v>
      </c>
    </row>
    <row r="38" spans="2:7" x14ac:dyDescent="0.2">
      <c r="B38" s="7" t="s">
        <v>41</v>
      </c>
      <c r="C38" s="8">
        <v>500000</v>
      </c>
      <c r="D38" s="8">
        <v>641000</v>
      </c>
      <c r="E38" s="8">
        <v>702000</v>
      </c>
      <c r="F38" s="8">
        <v>1513000</v>
      </c>
      <c r="G38" s="8">
        <v>1589000</v>
      </c>
    </row>
    <row r="39" spans="2:7" x14ac:dyDescent="0.2">
      <c r="B39" s="7" t="s">
        <v>42</v>
      </c>
      <c r="C39" s="8">
        <v>205000</v>
      </c>
      <c r="D39" s="8">
        <v>208000</v>
      </c>
      <c r="E39" s="8">
        <v>367000</v>
      </c>
      <c r="F39" s="8">
        <v>460000</v>
      </c>
      <c r="G39" s="8">
        <v>633000</v>
      </c>
    </row>
    <row r="40" spans="2:7" x14ac:dyDescent="0.2">
      <c r="B40" s="7" t="s">
        <v>43</v>
      </c>
      <c r="C40" s="9" t="s">
        <v>20</v>
      </c>
      <c r="D40" s="9" t="s">
        <v>20</v>
      </c>
      <c r="E40" s="9" t="s">
        <v>20</v>
      </c>
      <c r="F40" s="8">
        <v>24118000</v>
      </c>
      <c r="G40" s="8">
        <v>21363000</v>
      </c>
    </row>
    <row r="41" spans="2:7" x14ac:dyDescent="0.2">
      <c r="B41" s="7" t="s">
        <v>44</v>
      </c>
      <c r="C41" s="8">
        <v>289000</v>
      </c>
      <c r="D41" s="8">
        <v>289000</v>
      </c>
      <c r="E41" s="8">
        <v>289000</v>
      </c>
      <c r="F41" s="8">
        <v>24177000</v>
      </c>
      <c r="G41" s="8">
        <v>24262000</v>
      </c>
    </row>
    <row r="42" spans="2:7" x14ac:dyDescent="0.2">
      <c r="B42" s="7" t="s">
        <v>45</v>
      </c>
      <c r="C42" s="9" t="s">
        <v>20</v>
      </c>
      <c r="D42" s="9" t="s">
        <v>20</v>
      </c>
      <c r="E42" s="9" t="s">
        <v>20</v>
      </c>
      <c r="F42" s="9" t="s">
        <v>20</v>
      </c>
      <c r="G42" s="8">
        <v>99000</v>
      </c>
    </row>
    <row r="43" spans="2:7" x14ac:dyDescent="0.2">
      <c r="B43" s="7" t="s">
        <v>46</v>
      </c>
      <c r="C43" s="8">
        <v>58000</v>
      </c>
      <c r="D43" s="8">
        <v>63000</v>
      </c>
      <c r="E43" s="8">
        <v>69000</v>
      </c>
      <c r="F43" s="8">
        <v>83000</v>
      </c>
      <c r="G43" s="9" t="s">
        <v>20</v>
      </c>
    </row>
    <row r="44" spans="2:7" x14ac:dyDescent="0.2">
      <c r="B44" s="7" t="s">
        <v>47</v>
      </c>
      <c r="C44" s="9" t="s">
        <v>20</v>
      </c>
      <c r="D44" s="8">
        <v>1245000</v>
      </c>
      <c r="E44" s="8">
        <v>931000</v>
      </c>
      <c r="F44" s="8">
        <v>58000</v>
      </c>
      <c r="G44" s="8">
        <v>366000</v>
      </c>
    </row>
    <row r="45" spans="2:7" x14ac:dyDescent="0.2">
      <c r="B45" s="7" t="s">
        <v>48</v>
      </c>
      <c r="C45" s="9" t="s">
        <v>20</v>
      </c>
      <c r="D45" s="9" t="s">
        <v>20</v>
      </c>
      <c r="E45" s="8">
        <v>916000</v>
      </c>
      <c r="F45" s="8">
        <v>1252000</v>
      </c>
      <c r="G45" s="9" t="s">
        <v>20</v>
      </c>
    </row>
    <row r="46" spans="2:7" x14ac:dyDescent="0.2">
      <c r="B46" s="7" t="s">
        <v>49</v>
      </c>
      <c r="C46" s="8">
        <v>210000</v>
      </c>
      <c r="D46" s="8">
        <v>229000</v>
      </c>
      <c r="E46" s="8">
        <v>328000</v>
      </c>
      <c r="F46" s="8">
        <v>362000</v>
      </c>
      <c r="G46" s="9" t="s">
        <v>20</v>
      </c>
    </row>
    <row r="47" spans="2:7" x14ac:dyDescent="0.2">
      <c r="B47" s="7" t="s">
        <v>50</v>
      </c>
      <c r="C47" s="8">
        <v>169000</v>
      </c>
      <c r="D47" s="8">
        <v>144000</v>
      </c>
      <c r="E47" s="8">
        <v>234000</v>
      </c>
      <c r="F47" s="8">
        <v>538000</v>
      </c>
      <c r="G47" s="9" t="s">
        <v>20</v>
      </c>
    </row>
    <row r="48" spans="2:7" ht="15" x14ac:dyDescent="0.35">
      <c r="B48" s="7" t="s">
        <v>51</v>
      </c>
      <c r="C48" s="12">
        <v>379000</v>
      </c>
      <c r="D48" s="12">
        <v>373000</v>
      </c>
      <c r="E48" s="12">
        <v>1478000</v>
      </c>
      <c r="F48" s="12">
        <v>2152000</v>
      </c>
      <c r="G48" s="12">
        <v>2805000</v>
      </c>
    </row>
    <row r="49" spans="1:7" x14ac:dyDescent="0.2">
      <c r="A49" s="19" t="s">
        <v>181</v>
      </c>
      <c r="B49" s="10" t="s">
        <v>52</v>
      </c>
      <c r="C49" s="11">
        <v>6028000</v>
      </c>
      <c r="D49" s="11">
        <v>8962000</v>
      </c>
      <c r="E49" s="11">
        <v>12419000</v>
      </c>
      <c r="F49" s="11">
        <v>67580000</v>
      </c>
      <c r="G49" s="11">
        <v>67885000</v>
      </c>
    </row>
    <row r="50" spans="1:7" x14ac:dyDescent="0.2">
      <c r="B50" s="7" t="s">
        <v>53</v>
      </c>
      <c r="C50" s="8">
        <v>988000</v>
      </c>
      <c r="D50" s="8">
        <v>468000</v>
      </c>
      <c r="E50" s="8">
        <v>1321000</v>
      </c>
      <c r="F50" s="8">
        <v>2493000</v>
      </c>
      <c r="G50" s="8">
        <v>2055000</v>
      </c>
    </row>
    <row r="51" spans="1:7" x14ac:dyDescent="0.2">
      <c r="B51" s="7" t="s">
        <v>54</v>
      </c>
      <c r="C51" s="8">
        <v>213000</v>
      </c>
      <c r="D51" s="8">
        <v>78000</v>
      </c>
      <c r="E51" s="8">
        <v>85000</v>
      </c>
      <c r="F51" s="8">
        <v>463000</v>
      </c>
      <c r="G51" s="8">
        <v>363000</v>
      </c>
    </row>
    <row r="52" spans="1:7" x14ac:dyDescent="0.2">
      <c r="B52" s="7" t="s">
        <v>55</v>
      </c>
      <c r="C52" s="8">
        <v>285000</v>
      </c>
      <c r="D52" s="8">
        <v>513000</v>
      </c>
      <c r="E52" s="8">
        <v>705000</v>
      </c>
      <c r="F52" s="8">
        <v>876000</v>
      </c>
      <c r="G52" s="8">
        <v>884000</v>
      </c>
    </row>
    <row r="53" spans="1:7" x14ac:dyDescent="0.2">
      <c r="B53" s="7" t="s">
        <v>56</v>
      </c>
      <c r="C53" s="9" t="s">
        <v>20</v>
      </c>
      <c r="D53" s="9" t="s">
        <v>20</v>
      </c>
      <c r="E53" s="8">
        <v>933000</v>
      </c>
      <c r="F53" s="8">
        <v>701000</v>
      </c>
      <c r="G53" s="8">
        <v>827000</v>
      </c>
    </row>
    <row r="54" spans="1:7" x14ac:dyDescent="0.2">
      <c r="B54" s="7" t="s">
        <v>57</v>
      </c>
      <c r="C54" s="9" t="s">
        <v>20</v>
      </c>
      <c r="D54" s="9" t="s">
        <v>20</v>
      </c>
      <c r="E54" s="9" t="s">
        <v>20</v>
      </c>
      <c r="F54" s="8">
        <v>859000</v>
      </c>
      <c r="G54" s="8">
        <v>544000</v>
      </c>
    </row>
    <row r="55" spans="1:7" x14ac:dyDescent="0.2">
      <c r="B55" s="7" t="s">
        <v>58</v>
      </c>
      <c r="C55" s="8">
        <v>454000</v>
      </c>
      <c r="D55" s="8">
        <v>839000</v>
      </c>
      <c r="E55" s="9" t="s">
        <v>20</v>
      </c>
      <c r="F55" s="9" t="s">
        <v>20</v>
      </c>
      <c r="G55" s="9" t="s">
        <v>20</v>
      </c>
    </row>
    <row r="56" spans="1:7" x14ac:dyDescent="0.2">
      <c r="B56" s="7" t="s">
        <v>59</v>
      </c>
      <c r="C56" s="8">
        <v>345000</v>
      </c>
      <c r="D56" s="8">
        <v>444000</v>
      </c>
      <c r="E56" s="8">
        <v>786000</v>
      </c>
      <c r="F56" s="8">
        <v>641000</v>
      </c>
      <c r="G56" s="8">
        <v>827000</v>
      </c>
    </row>
    <row r="57" spans="1:7" x14ac:dyDescent="0.2">
      <c r="B57" s="7" t="s">
        <v>60</v>
      </c>
      <c r="C57" s="8">
        <v>1084000</v>
      </c>
      <c r="D57" s="8">
        <v>1796000</v>
      </c>
      <c r="E57" s="8">
        <v>2424000</v>
      </c>
      <c r="F57" s="8">
        <v>3077000</v>
      </c>
      <c r="G57" s="8">
        <v>3082000</v>
      </c>
    </row>
    <row r="58" spans="1:7" x14ac:dyDescent="0.2">
      <c r="B58" s="7" t="s">
        <v>61</v>
      </c>
      <c r="C58" s="9" t="s">
        <v>20</v>
      </c>
      <c r="D58" s="9" t="s">
        <v>20</v>
      </c>
      <c r="E58" s="8">
        <v>312000</v>
      </c>
      <c r="F58" s="9" t="s">
        <v>20</v>
      </c>
      <c r="G58" s="8">
        <v>751000</v>
      </c>
    </row>
    <row r="59" spans="1:7" x14ac:dyDescent="0.2">
      <c r="B59" s="7" t="s">
        <v>62</v>
      </c>
      <c r="C59" s="8">
        <v>2000</v>
      </c>
      <c r="D59" s="9" t="s">
        <v>20</v>
      </c>
      <c r="E59" s="9" t="s">
        <v>20</v>
      </c>
      <c r="F59" s="9" t="s">
        <v>20</v>
      </c>
      <c r="G59" s="9" t="s">
        <v>20</v>
      </c>
    </row>
    <row r="60" spans="1:7" x14ac:dyDescent="0.2">
      <c r="B60" s="7" t="s">
        <v>63</v>
      </c>
      <c r="C60" s="8">
        <v>43000</v>
      </c>
      <c r="D60" s="9" t="s">
        <v>20</v>
      </c>
      <c r="E60" s="9" t="s">
        <v>20</v>
      </c>
      <c r="F60" s="9" t="s">
        <v>20</v>
      </c>
      <c r="G60" s="9" t="s">
        <v>20</v>
      </c>
    </row>
    <row r="61" spans="1:7" x14ac:dyDescent="0.2">
      <c r="B61" s="7" t="s">
        <v>64</v>
      </c>
      <c r="C61" s="8">
        <v>29000</v>
      </c>
      <c r="D61" s="9" t="s">
        <v>20</v>
      </c>
      <c r="E61" s="9" t="s">
        <v>20</v>
      </c>
      <c r="F61" s="9" t="s">
        <v>20</v>
      </c>
      <c r="G61" s="9" t="s">
        <v>20</v>
      </c>
    </row>
    <row r="62" spans="1:7" ht="15" x14ac:dyDescent="0.35">
      <c r="B62" s="7" t="s">
        <v>64</v>
      </c>
      <c r="C62" s="12">
        <v>74000</v>
      </c>
      <c r="D62" s="12">
        <v>75000</v>
      </c>
      <c r="E62" s="12">
        <v>98000</v>
      </c>
      <c r="F62" s="12">
        <v>336000</v>
      </c>
      <c r="G62" s="12">
        <v>438000</v>
      </c>
    </row>
    <row r="63" spans="1:7" x14ac:dyDescent="0.2">
      <c r="A63" s="19" t="s">
        <v>181</v>
      </c>
      <c r="B63" s="10" t="s">
        <v>65</v>
      </c>
      <c r="C63" s="11">
        <v>2359000</v>
      </c>
      <c r="D63" s="11">
        <v>2417000</v>
      </c>
      <c r="E63" s="11">
        <v>4240000</v>
      </c>
      <c r="F63" s="11">
        <v>6369000</v>
      </c>
      <c r="G63" s="11">
        <v>6689000</v>
      </c>
    </row>
    <row r="64" spans="1:7" x14ac:dyDescent="0.2">
      <c r="B64" s="7" t="s">
        <v>66</v>
      </c>
      <c r="C64" s="9" t="s">
        <v>20</v>
      </c>
      <c r="D64" s="8">
        <v>312000</v>
      </c>
      <c r="E64" s="8">
        <v>312000</v>
      </c>
      <c r="F64" s="8">
        <v>2500000</v>
      </c>
      <c r="G64" s="8">
        <v>1717000</v>
      </c>
    </row>
    <row r="65" spans="2:7" x14ac:dyDescent="0.2">
      <c r="B65" s="7" t="s">
        <v>67</v>
      </c>
      <c r="C65" s="9" t="s">
        <v>20</v>
      </c>
      <c r="D65" s="8">
        <v>26000</v>
      </c>
      <c r="E65" s="8">
        <v>1000</v>
      </c>
      <c r="F65" s="8">
        <v>1000</v>
      </c>
      <c r="G65" s="9" t="s">
        <v>20</v>
      </c>
    </row>
    <row r="66" spans="2:7" x14ac:dyDescent="0.2">
      <c r="B66" s="7" t="s">
        <v>68</v>
      </c>
      <c r="C66" s="8">
        <v>563000</v>
      </c>
      <c r="D66" s="9" t="s">
        <v>20</v>
      </c>
      <c r="E66" s="9" t="s">
        <v>20</v>
      </c>
      <c r="F66" s="9" t="s">
        <v>20</v>
      </c>
      <c r="G66" s="9" t="s">
        <v>20</v>
      </c>
    </row>
    <row r="67" spans="2:7" x14ac:dyDescent="0.2">
      <c r="B67" s="7" t="s">
        <v>69</v>
      </c>
      <c r="C67" s="8">
        <v>563000</v>
      </c>
      <c r="D67" s="8">
        <v>338000</v>
      </c>
      <c r="E67" s="8">
        <v>313000</v>
      </c>
      <c r="F67" s="8">
        <v>2501000</v>
      </c>
      <c r="G67" s="9" t="s">
        <v>20</v>
      </c>
    </row>
    <row r="68" spans="2:7" x14ac:dyDescent="0.2">
      <c r="B68" s="7" t="s">
        <v>70</v>
      </c>
      <c r="C68" s="8">
        <v>-73000</v>
      </c>
      <c r="D68" s="8">
        <v>-7000</v>
      </c>
      <c r="E68" s="9" t="s">
        <v>20</v>
      </c>
      <c r="F68" s="9" t="s">
        <v>20</v>
      </c>
      <c r="G68" s="9" t="s">
        <v>20</v>
      </c>
    </row>
    <row r="69" spans="2:7" x14ac:dyDescent="0.2">
      <c r="B69" s="7" t="s">
        <v>71</v>
      </c>
      <c r="C69" s="8">
        <v>-4000</v>
      </c>
      <c r="D69" s="8">
        <v>-1000</v>
      </c>
      <c r="E69" s="9" t="s">
        <v>20</v>
      </c>
      <c r="F69" s="9" t="s">
        <v>20</v>
      </c>
      <c r="G69" s="9" t="s">
        <v>20</v>
      </c>
    </row>
    <row r="70" spans="2:7" x14ac:dyDescent="0.2">
      <c r="B70" s="7" t="s">
        <v>72</v>
      </c>
      <c r="C70" s="9" t="s">
        <v>20</v>
      </c>
      <c r="D70" s="9" t="s">
        <v>20</v>
      </c>
      <c r="E70" s="9" t="s">
        <v>20</v>
      </c>
      <c r="F70" s="8">
        <v>-34000</v>
      </c>
      <c r="G70" s="9" t="s">
        <v>20</v>
      </c>
    </row>
    <row r="71" spans="2:7" x14ac:dyDescent="0.2">
      <c r="B71" s="7" t="s">
        <v>73</v>
      </c>
      <c r="C71" s="8">
        <v>486000</v>
      </c>
      <c r="D71" s="8">
        <v>330000</v>
      </c>
      <c r="E71" s="8">
        <v>313000</v>
      </c>
      <c r="F71" s="8">
        <v>2467000</v>
      </c>
      <c r="G71" s="9" t="s">
        <v>20</v>
      </c>
    </row>
    <row r="72" spans="2:7" x14ac:dyDescent="0.2">
      <c r="B72" s="7" t="s">
        <v>74</v>
      </c>
      <c r="C72" s="9" t="s">
        <v>20</v>
      </c>
      <c r="D72" s="9" t="s">
        <v>20</v>
      </c>
      <c r="E72" s="8">
        <v>312000</v>
      </c>
      <c r="F72" s="9" t="s">
        <v>20</v>
      </c>
      <c r="G72" s="9" t="s">
        <v>20</v>
      </c>
    </row>
    <row r="73" spans="2:7" x14ac:dyDescent="0.2">
      <c r="B73" s="7" t="s">
        <v>75</v>
      </c>
      <c r="C73" s="8">
        <v>486000</v>
      </c>
      <c r="D73" s="8">
        <v>330000</v>
      </c>
      <c r="E73" s="8">
        <v>1000</v>
      </c>
      <c r="F73" s="8">
        <v>2467000</v>
      </c>
      <c r="G73" s="9" t="s">
        <v>20</v>
      </c>
    </row>
    <row r="74" spans="2:7" x14ac:dyDescent="0.2">
      <c r="B74" s="7" t="s">
        <v>76</v>
      </c>
      <c r="C74" s="8">
        <v>199000</v>
      </c>
      <c r="D74" s="8">
        <v>201000</v>
      </c>
      <c r="E74" s="8">
        <v>348000</v>
      </c>
      <c r="F74" s="8">
        <v>396000</v>
      </c>
      <c r="G74" s="8">
        <v>535000</v>
      </c>
    </row>
    <row r="75" spans="2:7" x14ac:dyDescent="0.2">
      <c r="B75" s="7" t="s">
        <v>77</v>
      </c>
      <c r="C75" s="9" t="s">
        <v>20</v>
      </c>
      <c r="D75" s="9" t="s">
        <v>20</v>
      </c>
      <c r="E75" s="9" t="s">
        <v>20</v>
      </c>
      <c r="F75" s="8">
        <v>1934000</v>
      </c>
      <c r="G75" s="8">
        <v>1202000</v>
      </c>
    </row>
    <row r="76" spans="2:7" x14ac:dyDescent="0.2">
      <c r="B76" s="7" t="s">
        <v>78</v>
      </c>
      <c r="C76" s="8">
        <v>157000</v>
      </c>
      <c r="D76" s="8">
        <v>177000</v>
      </c>
      <c r="E76" s="8">
        <v>333000</v>
      </c>
      <c r="F76" s="8">
        <v>1664000</v>
      </c>
      <c r="G76" s="8">
        <v>1850000</v>
      </c>
    </row>
    <row r="77" spans="2:7" x14ac:dyDescent="0.2">
      <c r="B77" s="7" t="s">
        <v>79</v>
      </c>
      <c r="C77" s="8">
        <v>12000</v>
      </c>
      <c r="D77" s="8">
        <v>12000</v>
      </c>
      <c r="E77" s="8">
        <v>12000</v>
      </c>
      <c r="F77" s="8">
        <v>16000</v>
      </c>
      <c r="G77" s="8">
        <v>17000</v>
      </c>
    </row>
    <row r="78" spans="2:7" x14ac:dyDescent="0.2">
      <c r="B78" s="7" t="s">
        <v>80</v>
      </c>
      <c r="C78" s="8">
        <v>9963000</v>
      </c>
      <c r="D78" s="8">
        <v>10544000</v>
      </c>
      <c r="E78" s="8">
        <v>11069000</v>
      </c>
      <c r="F78" s="8">
        <v>58005000</v>
      </c>
      <c r="G78" s="8">
        <v>59676000</v>
      </c>
    </row>
    <row r="79" spans="2:7" x14ac:dyDescent="0.2">
      <c r="B79" s="7" t="s">
        <v>81</v>
      </c>
      <c r="C79" s="8">
        <v>53000</v>
      </c>
      <c r="D79" s="8">
        <v>131000</v>
      </c>
      <c r="E79" s="8">
        <v>2130000</v>
      </c>
      <c r="F79" s="8">
        <v>3099000</v>
      </c>
      <c r="G79" s="8">
        <v>4514000</v>
      </c>
    </row>
    <row r="80" spans="2:7" x14ac:dyDescent="0.2">
      <c r="B80" s="7" t="s">
        <v>82</v>
      </c>
      <c r="C80" s="8">
        <v>-7095000</v>
      </c>
      <c r="D80" s="8">
        <v>-4605000</v>
      </c>
      <c r="E80" s="8">
        <v>-1451000</v>
      </c>
      <c r="F80" s="8">
        <v>-131000</v>
      </c>
      <c r="G80" s="8">
        <v>723000</v>
      </c>
    </row>
    <row r="81" spans="1:7" x14ac:dyDescent="0.2">
      <c r="B81" s="7" t="s">
        <v>83</v>
      </c>
      <c r="C81" s="9" t="s">
        <v>20</v>
      </c>
      <c r="D81" s="8">
        <v>17000</v>
      </c>
      <c r="E81" s="8">
        <v>-3000</v>
      </c>
      <c r="F81" s="9" t="s">
        <v>20</v>
      </c>
      <c r="G81" s="9" t="s">
        <v>20</v>
      </c>
    </row>
    <row r="82" spans="1:7" ht="15" x14ac:dyDescent="0.35">
      <c r="B82" s="7" t="s">
        <v>84</v>
      </c>
      <c r="C82" s="14" t="s">
        <v>20</v>
      </c>
      <c r="D82" s="12">
        <v>17000</v>
      </c>
      <c r="E82" s="12">
        <v>-3000</v>
      </c>
      <c r="F82" s="12">
        <v>-41000</v>
      </c>
      <c r="G82" s="12">
        <v>-10000</v>
      </c>
    </row>
    <row r="83" spans="1:7" x14ac:dyDescent="0.2">
      <c r="A83" s="19" t="s">
        <v>181</v>
      </c>
      <c r="B83" s="10" t="s">
        <v>85</v>
      </c>
      <c r="C83" s="11">
        <v>2827000</v>
      </c>
      <c r="D83" s="11">
        <v>5837000</v>
      </c>
      <c r="E83" s="11">
        <v>7497000</v>
      </c>
      <c r="F83" s="11">
        <v>54750000</v>
      </c>
      <c r="G83" s="11">
        <v>55892000</v>
      </c>
    </row>
    <row r="84" spans="1:7" x14ac:dyDescent="0.2">
      <c r="B84" s="7" t="s">
        <v>86</v>
      </c>
      <c r="C84" s="9" t="s">
        <v>20</v>
      </c>
      <c r="D84" s="9" t="s">
        <v>20</v>
      </c>
      <c r="E84" s="9" t="s">
        <v>20</v>
      </c>
      <c r="F84" s="9" t="s">
        <v>20</v>
      </c>
      <c r="G84" s="8">
        <v>55892000</v>
      </c>
    </row>
    <row r="85" spans="1:7" x14ac:dyDescent="0.2">
      <c r="B85" s="7"/>
      <c r="C85" s="9"/>
      <c r="D85" s="9"/>
      <c r="E85" s="9"/>
      <c r="F85" s="9"/>
      <c r="G85" s="8"/>
    </row>
    <row r="86" spans="1:7" x14ac:dyDescent="0.2">
      <c r="B86" s="10" t="s">
        <v>182</v>
      </c>
      <c r="C86" s="32" cm="1">
        <f t="array" ref="C86:G86">+accreceive+invent-accpay</f>
        <v>1853000</v>
      </c>
      <c r="D86" s="32">
        <v>2997000</v>
      </c>
      <c r="E86" s="32">
        <v>3340000</v>
      </c>
      <c r="F86" s="32">
        <v>5404000</v>
      </c>
      <c r="G86" s="32" t="e">
        <v>#VALUE!</v>
      </c>
    </row>
    <row r="87" spans="1:7" x14ac:dyDescent="0.2">
      <c r="C87" s="8"/>
      <c r="D87" s="8"/>
      <c r="E87" s="8"/>
      <c r="F87" s="8"/>
      <c r="G87" s="8"/>
    </row>
    <row r="88" spans="1:7" hidden="1" outlineLevel="1" x14ac:dyDescent="0.2">
      <c r="B88" s="4" t="s">
        <v>87</v>
      </c>
      <c r="C88" s="8"/>
      <c r="D88" s="8"/>
      <c r="E88" s="8"/>
      <c r="F88" s="8"/>
      <c r="G88" s="8"/>
    </row>
    <row r="89" spans="1:7" hidden="1" outlineLevel="1" x14ac:dyDescent="0.2">
      <c r="B89" s="5" t="s">
        <v>4</v>
      </c>
      <c r="C89" s="16" t="s">
        <v>9</v>
      </c>
      <c r="D89" s="16" t="s">
        <v>8</v>
      </c>
      <c r="E89" s="16" t="s">
        <v>7</v>
      </c>
      <c r="F89" s="16" t="s">
        <v>6</v>
      </c>
      <c r="G89" s="16" t="s">
        <v>5</v>
      </c>
    </row>
    <row r="90" spans="1:7" hidden="1" outlineLevel="1" x14ac:dyDescent="0.2">
      <c r="B90" s="5" t="s">
        <v>10</v>
      </c>
      <c r="C90" s="16" t="s">
        <v>11</v>
      </c>
      <c r="D90" s="16" t="s">
        <v>11</v>
      </c>
      <c r="E90" s="16" t="s">
        <v>11</v>
      </c>
      <c r="F90" s="16" t="s">
        <v>11</v>
      </c>
      <c r="G90" s="16" t="s">
        <v>11</v>
      </c>
    </row>
    <row r="91" spans="1:7" hidden="1" outlineLevel="1" x14ac:dyDescent="0.2">
      <c r="B91" s="5" t="s">
        <v>12</v>
      </c>
      <c r="C91" s="16" t="s">
        <v>13</v>
      </c>
      <c r="D91" s="16" t="s">
        <v>13</v>
      </c>
      <c r="E91" s="16" t="s">
        <v>13</v>
      </c>
      <c r="F91" s="16" t="s">
        <v>13</v>
      </c>
      <c r="G91" s="16" t="s">
        <v>13</v>
      </c>
    </row>
    <row r="92" spans="1:7" hidden="1" outlineLevel="1" x14ac:dyDescent="0.2">
      <c r="B92" s="5" t="s">
        <v>14</v>
      </c>
      <c r="C92" s="16" t="s">
        <v>15</v>
      </c>
      <c r="D92" s="16" t="s">
        <v>15</v>
      </c>
      <c r="E92" s="16" t="s">
        <v>15</v>
      </c>
      <c r="F92" s="16" t="s">
        <v>15</v>
      </c>
      <c r="G92" s="16" t="s">
        <v>15</v>
      </c>
    </row>
    <row r="93" spans="1:7" hidden="1" outlineLevel="1" x14ac:dyDescent="0.2">
      <c r="B93" s="5" t="s">
        <v>16</v>
      </c>
      <c r="C93" s="16" t="s">
        <v>17</v>
      </c>
      <c r="D93" s="16" t="s">
        <v>17</v>
      </c>
      <c r="E93" s="16" t="s">
        <v>17</v>
      </c>
      <c r="F93" s="16" t="s">
        <v>17</v>
      </c>
      <c r="G93" s="16" t="s">
        <v>17</v>
      </c>
    </row>
    <row r="94" spans="1:7" collapsed="1" x14ac:dyDescent="0.2">
      <c r="A94" s="19" t="s">
        <v>181</v>
      </c>
      <c r="B94" s="10" t="s">
        <v>88</v>
      </c>
      <c r="C94" s="11">
        <v>6731000</v>
      </c>
      <c r="D94" s="11">
        <v>9763000</v>
      </c>
      <c r="E94" s="11">
        <v>16434000</v>
      </c>
      <c r="F94" s="11">
        <v>23601000</v>
      </c>
      <c r="G94" s="11">
        <v>22680000</v>
      </c>
    </row>
    <row r="95" spans="1:7" x14ac:dyDescent="0.2">
      <c r="B95" s="7" t="s">
        <v>89</v>
      </c>
      <c r="C95" s="9" t="s">
        <v>20</v>
      </c>
      <c r="D95" s="9" t="s">
        <v>20</v>
      </c>
      <c r="E95" s="9" t="s">
        <v>20</v>
      </c>
      <c r="F95" s="8">
        <v>11550000</v>
      </c>
      <c r="G95" s="8">
        <v>11278000</v>
      </c>
    </row>
    <row r="96" spans="1:7" x14ac:dyDescent="0.2">
      <c r="B96" s="7" t="s">
        <v>90</v>
      </c>
      <c r="C96" s="9" t="s">
        <v>20</v>
      </c>
      <c r="D96" s="9" t="s">
        <v>20</v>
      </c>
      <c r="E96" s="9" t="s">
        <v>20</v>
      </c>
      <c r="F96" s="8">
        <v>1448000</v>
      </c>
      <c r="G96" s="8">
        <v>942000</v>
      </c>
    </row>
    <row r="97" spans="1:7" x14ac:dyDescent="0.2">
      <c r="B97" s="7" t="s">
        <v>91</v>
      </c>
      <c r="C97" s="17">
        <v>3863000</v>
      </c>
      <c r="D97" s="17">
        <v>5416000</v>
      </c>
      <c r="E97" s="17">
        <v>8505000</v>
      </c>
      <c r="F97" s="17">
        <v>12998000</v>
      </c>
      <c r="G97" s="17">
        <v>12220000</v>
      </c>
    </row>
    <row r="98" spans="1:7" x14ac:dyDescent="0.2">
      <c r="A98" s="19" t="s">
        <v>181</v>
      </c>
      <c r="B98" s="10" t="s">
        <v>92</v>
      </c>
      <c r="C98" s="11">
        <v>2868000</v>
      </c>
      <c r="D98" s="11">
        <v>4347000</v>
      </c>
      <c r="E98" s="11">
        <v>7929000</v>
      </c>
      <c r="F98" s="11">
        <v>10603000</v>
      </c>
      <c r="G98" s="11">
        <v>10460000</v>
      </c>
    </row>
    <row r="99" spans="1:7" x14ac:dyDescent="0.2">
      <c r="B99" s="7" t="s">
        <v>93</v>
      </c>
      <c r="C99" s="8">
        <v>1547000</v>
      </c>
      <c r="D99" s="8">
        <v>1983000</v>
      </c>
      <c r="E99" s="8">
        <v>2845000</v>
      </c>
      <c r="F99" s="8">
        <v>5005000</v>
      </c>
      <c r="G99" s="8">
        <v>5872000</v>
      </c>
    </row>
    <row r="100" spans="1:7" x14ac:dyDescent="0.2">
      <c r="B100" s="7" t="s">
        <v>94</v>
      </c>
      <c r="C100" s="8">
        <v>750000</v>
      </c>
      <c r="D100" s="8">
        <v>995000</v>
      </c>
      <c r="E100" s="8">
        <v>1448000</v>
      </c>
      <c r="F100" s="8">
        <v>2336000</v>
      </c>
      <c r="G100" s="8">
        <v>2352000</v>
      </c>
    </row>
    <row r="101" spans="1:7" x14ac:dyDescent="0.2">
      <c r="B101" s="7" t="s">
        <v>90</v>
      </c>
      <c r="C101" s="9" t="s">
        <v>20</v>
      </c>
      <c r="D101" s="9" t="s">
        <v>20</v>
      </c>
      <c r="E101" s="9" t="s">
        <v>20</v>
      </c>
      <c r="F101" s="8">
        <v>2100000</v>
      </c>
      <c r="G101" s="8">
        <v>1869000</v>
      </c>
    </row>
    <row r="102" spans="1:7" x14ac:dyDescent="0.2">
      <c r="B102" s="7" t="s">
        <v>95</v>
      </c>
      <c r="C102" s="17">
        <v>60000</v>
      </c>
      <c r="D102" s="18" t="s">
        <v>20</v>
      </c>
      <c r="E102" s="17">
        <v>12000</v>
      </c>
      <c r="F102" s="17">
        <v>102000</v>
      </c>
      <c r="G102" s="18" t="s">
        <v>20</v>
      </c>
    </row>
    <row r="103" spans="1:7" x14ac:dyDescent="0.2">
      <c r="A103" s="19" t="s">
        <v>181</v>
      </c>
      <c r="B103" s="10" t="s">
        <v>96</v>
      </c>
      <c r="C103" s="11">
        <v>631000</v>
      </c>
      <c r="D103" s="11">
        <v>1369000</v>
      </c>
      <c r="E103" s="11">
        <v>3648000</v>
      </c>
      <c r="F103" s="11">
        <v>1264000</v>
      </c>
      <c r="G103" s="11">
        <v>401000</v>
      </c>
    </row>
    <row r="104" spans="1:7" x14ac:dyDescent="0.2">
      <c r="B104" s="7" t="s">
        <v>97</v>
      </c>
      <c r="C104" s="8">
        <v>94000</v>
      </c>
      <c r="D104" s="8">
        <v>47000</v>
      </c>
      <c r="E104" s="8">
        <v>34000</v>
      </c>
      <c r="F104" s="8">
        <v>88000</v>
      </c>
      <c r="G104" s="8">
        <v>106000</v>
      </c>
    </row>
    <row r="105" spans="1:7" x14ac:dyDescent="0.2">
      <c r="B105" s="7" t="s">
        <v>98</v>
      </c>
      <c r="C105" s="8">
        <v>15000</v>
      </c>
      <c r="D105" s="8">
        <v>8000</v>
      </c>
      <c r="E105" s="8">
        <v>8000</v>
      </c>
      <c r="F105" s="8">
        <v>65000</v>
      </c>
      <c r="G105" s="8">
        <v>206000</v>
      </c>
    </row>
    <row r="106" spans="1:7" x14ac:dyDescent="0.2">
      <c r="B106" s="7" t="s">
        <v>99</v>
      </c>
      <c r="C106" s="8">
        <v>-176000</v>
      </c>
      <c r="D106" s="8">
        <v>-54000</v>
      </c>
      <c r="E106" s="8">
        <v>-7000</v>
      </c>
      <c r="F106" s="9" t="s">
        <v>20</v>
      </c>
      <c r="G106" s="9" t="s">
        <v>20</v>
      </c>
    </row>
    <row r="107" spans="1:7" x14ac:dyDescent="0.2">
      <c r="B107" s="7" t="s">
        <v>100</v>
      </c>
      <c r="C107" s="9" t="s">
        <v>20</v>
      </c>
      <c r="D107" s="9" t="s">
        <v>20</v>
      </c>
      <c r="E107" s="8">
        <v>56000</v>
      </c>
      <c r="F107" s="8">
        <v>-62000</v>
      </c>
      <c r="G107" s="9" t="s">
        <v>20</v>
      </c>
    </row>
    <row r="108" spans="1:7" x14ac:dyDescent="0.2">
      <c r="B108" s="7" t="s">
        <v>101</v>
      </c>
      <c r="C108" s="8">
        <v>-4000</v>
      </c>
      <c r="D108" s="8">
        <v>-1000</v>
      </c>
      <c r="E108" s="8">
        <v>-2000</v>
      </c>
      <c r="F108" s="8">
        <v>5000</v>
      </c>
      <c r="G108" s="8">
        <v>-8000</v>
      </c>
    </row>
    <row r="109" spans="1:7" x14ac:dyDescent="0.2">
      <c r="B109" s="7" t="s">
        <v>101</v>
      </c>
      <c r="C109" s="8">
        <v>-165000</v>
      </c>
      <c r="D109" s="8">
        <v>-47000</v>
      </c>
      <c r="E109" s="8">
        <v>55000</v>
      </c>
      <c r="F109" s="8">
        <v>8000</v>
      </c>
      <c r="G109" s="8">
        <v>197000</v>
      </c>
    </row>
    <row r="110" spans="1:7" x14ac:dyDescent="0.2">
      <c r="B110" s="7" t="s">
        <v>102</v>
      </c>
      <c r="C110" s="9" t="s">
        <v>20</v>
      </c>
      <c r="D110" s="9" t="s">
        <v>20</v>
      </c>
      <c r="E110" s="9" t="s">
        <v>20</v>
      </c>
      <c r="F110" s="9" t="s">
        <v>20</v>
      </c>
      <c r="G110" s="8">
        <v>-1000</v>
      </c>
    </row>
    <row r="111" spans="1:7" x14ac:dyDescent="0.2">
      <c r="B111" s="7" t="s">
        <v>103</v>
      </c>
      <c r="C111" s="9" t="s">
        <v>20</v>
      </c>
      <c r="D111" s="8">
        <v>1213000</v>
      </c>
      <c r="E111" s="8">
        <v>352800</v>
      </c>
      <c r="F111" s="8">
        <v>2093000</v>
      </c>
      <c r="G111" s="9" t="s">
        <v>20</v>
      </c>
    </row>
    <row r="112" spans="1:7" x14ac:dyDescent="0.2">
      <c r="B112" s="7" t="s">
        <v>104</v>
      </c>
      <c r="C112" s="9" t="s">
        <v>20</v>
      </c>
      <c r="D112" s="8">
        <v>67000</v>
      </c>
      <c r="E112" s="8">
        <v>147000</v>
      </c>
      <c r="F112" s="8">
        <v>-895000</v>
      </c>
      <c r="G112" s="9" t="s">
        <v>20</v>
      </c>
    </row>
    <row r="113" spans="1:7" x14ac:dyDescent="0.2">
      <c r="B113" s="7" t="s">
        <v>105</v>
      </c>
      <c r="C113" s="8">
        <v>372000</v>
      </c>
      <c r="D113" s="8">
        <v>1275000</v>
      </c>
      <c r="E113" s="8">
        <v>3669000</v>
      </c>
      <c r="F113" s="8">
        <v>1184000</v>
      </c>
      <c r="G113" s="8">
        <v>492000</v>
      </c>
    </row>
    <row r="114" spans="1:7" x14ac:dyDescent="0.2">
      <c r="B114" s="7" t="s">
        <v>106</v>
      </c>
      <c r="C114" s="8">
        <v>-13000</v>
      </c>
      <c r="D114" s="9" t="s">
        <v>20</v>
      </c>
      <c r="E114" s="8">
        <v>112000</v>
      </c>
      <c r="F114" s="8">
        <v>1191000</v>
      </c>
      <c r="G114" s="8">
        <v>496000</v>
      </c>
    </row>
    <row r="115" spans="1:7" x14ac:dyDescent="0.2">
      <c r="B115" s="7" t="s">
        <v>107</v>
      </c>
      <c r="C115" s="8">
        <v>1000</v>
      </c>
      <c r="D115" s="8">
        <v>5000</v>
      </c>
      <c r="E115" s="8">
        <v>11000</v>
      </c>
      <c r="F115" s="8">
        <v>31000</v>
      </c>
      <c r="G115" s="8">
        <v>27000</v>
      </c>
    </row>
    <row r="116" spans="1:7" x14ac:dyDescent="0.2">
      <c r="B116" s="7" t="s">
        <v>108</v>
      </c>
      <c r="C116" s="9" t="s">
        <v>20</v>
      </c>
      <c r="D116" s="9" t="s">
        <v>20</v>
      </c>
      <c r="E116" s="8">
        <v>82000</v>
      </c>
      <c r="F116" s="8">
        <v>161000</v>
      </c>
      <c r="G116" s="9" t="s">
        <v>20</v>
      </c>
    </row>
    <row r="117" spans="1:7" x14ac:dyDescent="0.2">
      <c r="B117" s="7" t="s">
        <v>109</v>
      </c>
      <c r="C117" s="9" t="s">
        <v>20</v>
      </c>
      <c r="D117" s="9" t="s">
        <v>20</v>
      </c>
      <c r="E117" s="8">
        <v>-5000</v>
      </c>
      <c r="F117" s="8">
        <v>-114000</v>
      </c>
      <c r="G117" s="9" t="s">
        <v>20</v>
      </c>
    </row>
    <row r="118" spans="1:7" x14ac:dyDescent="0.2">
      <c r="B118" s="7" t="s">
        <v>110</v>
      </c>
      <c r="C118" s="8">
        <v>50000</v>
      </c>
      <c r="D118" s="8">
        <v>8000</v>
      </c>
      <c r="E118" s="9" t="s">
        <v>20</v>
      </c>
      <c r="F118" s="9" t="s">
        <v>20</v>
      </c>
      <c r="G118" s="8">
        <v>150000</v>
      </c>
    </row>
    <row r="119" spans="1:7" x14ac:dyDescent="0.2">
      <c r="B119" s="7" t="s">
        <v>111</v>
      </c>
      <c r="C119" s="8">
        <v>38000</v>
      </c>
      <c r="D119" s="8">
        <v>13000</v>
      </c>
      <c r="E119" s="8">
        <v>205000</v>
      </c>
      <c r="F119" s="8">
        <v>1383000</v>
      </c>
      <c r="G119" s="8">
        <v>673000</v>
      </c>
    </row>
    <row r="120" spans="1:7" x14ac:dyDescent="0.2">
      <c r="B120" s="7" t="s">
        <v>112</v>
      </c>
      <c r="C120" s="9" t="s">
        <v>20</v>
      </c>
      <c r="D120" s="8">
        <v>-1193000</v>
      </c>
      <c r="E120" s="8">
        <v>320000</v>
      </c>
      <c r="F120" s="8">
        <v>-1365000</v>
      </c>
      <c r="G120" s="8">
        <v>-860000</v>
      </c>
    </row>
    <row r="121" spans="1:7" x14ac:dyDescent="0.2">
      <c r="B121" s="7" t="s">
        <v>113</v>
      </c>
      <c r="C121" s="9" t="s">
        <v>20</v>
      </c>
      <c r="D121" s="8">
        <v>-28000</v>
      </c>
      <c r="E121" s="8">
        <v>-7000</v>
      </c>
      <c r="F121" s="8">
        <v>-26000</v>
      </c>
      <c r="G121" s="8">
        <v>-29000</v>
      </c>
    </row>
    <row r="122" spans="1:7" x14ac:dyDescent="0.2">
      <c r="B122" s="7" t="s">
        <v>114</v>
      </c>
      <c r="C122" s="8">
        <v>-7000</v>
      </c>
      <c r="D122" s="8">
        <v>-2000</v>
      </c>
      <c r="E122" s="9" t="s">
        <v>20</v>
      </c>
      <c r="F122" s="9" t="s">
        <v>20</v>
      </c>
      <c r="G122" s="8">
        <v>-130000</v>
      </c>
    </row>
    <row r="123" spans="1:7" x14ac:dyDescent="0.2">
      <c r="B123" s="7" t="s">
        <v>115</v>
      </c>
      <c r="C123" s="8">
        <v>-7000</v>
      </c>
      <c r="D123" s="8">
        <v>-1223000</v>
      </c>
      <c r="E123" s="8">
        <v>308000</v>
      </c>
      <c r="F123" s="8">
        <v>-1505000</v>
      </c>
      <c r="G123" s="8">
        <v>-1019000</v>
      </c>
    </row>
    <row r="124" spans="1:7" x14ac:dyDescent="0.2">
      <c r="B124" s="7" t="s">
        <v>116</v>
      </c>
      <c r="C124" s="8">
        <v>31000</v>
      </c>
      <c r="D124" s="8">
        <v>-1210000</v>
      </c>
      <c r="E124" s="8">
        <v>513000</v>
      </c>
      <c r="F124" s="8">
        <v>-122000</v>
      </c>
      <c r="G124" s="8">
        <v>-346000</v>
      </c>
    </row>
    <row r="125" spans="1:7" x14ac:dyDescent="0.2">
      <c r="B125" s="7" t="s">
        <v>117</v>
      </c>
      <c r="C125" s="18" t="s">
        <v>20</v>
      </c>
      <c r="D125" s="17">
        <v>5000</v>
      </c>
      <c r="E125" s="17">
        <v>6000</v>
      </c>
      <c r="F125" s="17">
        <v>14000</v>
      </c>
      <c r="G125" s="17">
        <v>16000</v>
      </c>
    </row>
    <row r="126" spans="1:7" x14ac:dyDescent="0.2">
      <c r="A126" s="19" t="s">
        <v>181</v>
      </c>
      <c r="B126" s="10" t="s">
        <v>118</v>
      </c>
      <c r="C126" s="11">
        <v>341000</v>
      </c>
      <c r="D126" s="11">
        <v>2490000</v>
      </c>
      <c r="E126" s="11">
        <v>3162000</v>
      </c>
      <c r="F126" s="11">
        <v>1320000</v>
      </c>
      <c r="G126" s="11">
        <v>854000</v>
      </c>
    </row>
    <row r="127" spans="1:7" x14ac:dyDescent="0.2">
      <c r="B127" s="7" t="s">
        <v>119</v>
      </c>
      <c r="C127" s="8">
        <v>1091000</v>
      </c>
      <c r="D127" s="8">
        <v>1184000</v>
      </c>
      <c r="E127" s="8">
        <v>1213000</v>
      </c>
      <c r="F127" s="8">
        <v>1561000</v>
      </c>
      <c r="G127" s="8">
        <v>1614000</v>
      </c>
    </row>
    <row r="128" spans="1:7" outlineLevel="1" x14ac:dyDescent="0.2">
      <c r="B128" s="7" t="s">
        <v>120</v>
      </c>
      <c r="C128" s="8">
        <v>1120000</v>
      </c>
      <c r="D128" s="8">
        <v>1207000</v>
      </c>
      <c r="E128" s="8">
        <v>1229000</v>
      </c>
      <c r="F128" s="8">
        <v>1571000</v>
      </c>
      <c r="G128" s="8">
        <v>1625000</v>
      </c>
    </row>
    <row r="129" spans="2:7" outlineLevel="1" x14ac:dyDescent="0.2">
      <c r="B129" s="7" t="s">
        <v>121</v>
      </c>
      <c r="C129" s="8">
        <v>1170000</v>
      </c>
      <c r="D129" s="8">
        <v>1211000</v>
      </c>
      <c r="E129" s="8">
        <v>1207000</v>
      </c>
      <c r="F129" s="8">
        <v>1612000</v>
      </c>
      <c r="G129" s="8">
        <v>1616000</v>
      </c>
    </row>
    <row r="130" spans="2:7" outlineLevel="1" x14ac:dyDescent="0.2">
      <c r="B130" s="7" t="s">
        <v>122</v>
      </c>
      <c r="C130" s="9" t="s">
        <v>20</v>
      </c>
      <c r="D130" s="9" t="s">
        <v>20</v>
      </c>
      <c r="E130" s="9" t="s">
        <v>20</v>
      </c>
      <c r="F130" s="9" t="s">
        <v>20</v>
      </c>
      <c r="G130" s="8">
        <v>0.53</v>
      </c>
    </row>
    <row r="131" spans="2:7" outlineLevel="1" x14ac:dyDescent="0.2">
      <c r="B131" s="7" t="s">
        <v>123</v>
      </c>
      <c r="C131" s="8">
        <v>0.31</v>
      </c>
      <c r="D131" s="8">
        <v>2.1</v>
      </c>
      <c r="E131" s="8">
        <v>2.61</v>
      </c>
      <c r="F131" s="8">
        <v>0.85</v>
      </c>
      <c r="G131" s="8">
        <v>0.53</v>
      </c>
    </row>
    <row r="132" spans="2:7" outlineLevel="1" x14ac:dyDescent="0.2">
      <c r="B132" s="7" t="s">
        <v>124</v>
      </c>
      <c r="C132" s="9" t="s">
        <v>20</v>
      </c>
      <c r="D132" s="9" t="s">
        <v>20</v>
      </c>
      <c r="E132" s="9" t="s">
        <v>20</v>
      </c>
      <c r="F132" s="9" t="s">
        <v>20</v>
      </c>
      <c r="G132" s="8">
        <v>0.53</v>
      </c>
    </row>
    <row r="133" spans="2:7" outlineLevel="1" x14ac:dyDescent="0.2">
      <c r="B133" s="7" t="s">
        <v>125</v>
      </c>
      <c r="C133" s="8">
        <v>0.3</v>
      </c>
      <c r="D133" s="8">
        <v>2.06</v>
      </c>
      <c r="E133" s="8">
        <v>2.57</v>
      </c>
      <c r="F133" s="8">
        <v>0.84</v>
      </c>
      <c r="G133" s="8">
        <v>0.53</v>
      </c>
    </row>
    <row r="134" spans="2:7" outlineLevel="1" x14ac:dyDescent="0.2">
      <c r="B134" s="7" t="s">
        <v>126</v>
      </c>
      <c r="C134" s="9" t="s">
        <v>20</v>
      </c>
      <c r="D134" s="9" t="s">
        <v>20</v>
      </c>
      <c r="E134" s="9" t="s">
        <v>20</v>
      </c>
      <c r="F134" s="9" t="s">
        <v>20</v>
      </c>
      <c r="G134" s="8">
        <v>26000</v>
      </c>
    </row>
    <row r="135" spans="2:7" outlineLevel="1" x14ac:dyDescent="0.2">
      <c r="B135" s="7" t="s">
        <v>127</v>
      </c>
      <c r="C135" s="8">
        <v>11400</v>
      </c>
      <c r="D135" s="8">
        <v>12600</v>
      </c>
      <c r="E135" s="8">
        <v>15500</v>
      </c>
      <c r="F135" s="8">
        <v>25000</v>
      </c>
      <c r="G135" s="8">
        <v>26000</v>
      </c>
    </row>
    <row r="136" spans="2:7" outlineLevel="1" x14ac:dyDescent="0.2">
      <c r="B136" s="7" t="s">
        <v>128</v>
      </c>
      <c r="C136" s="8">
        <v>4364</v>
      </c>
      <c r="D136" s="8">
        <v>4155</v>
      </c>
      <c r="E136" s="8">
        <v>4492</v>
      </c>
      <c r="F136" s="8">
        <v>5014</v>
      </c>
      <c r="G136" s="8">
        <v>4909</v>
      </c>
    </row>
    <row r="137" spans="2:7" outlineLevel="1" x14ac:dyDescent="0.2">
      <c r="B137" s="7" t="s">
        <v>129</v>
      </c>
      <c r="C137" s="9" t="s">
        <v>20</v>
      </c>
      <c r="D137" s="9" t="s">
        <v>20</v>
      </c>
      <c r="E137" s="9" t="s">
        <v>20</v>
      </c>
      <c r="F137" s="9" t="s">
        <v>20</v>
      </c>
      <c r="G137" s="8">
        <v>22680000</v>
      </c>
    </row>
    <row r="138" spans="2:7" outlineLevel="1" x14ac:dyDescent="0.2">
      <c r="B138" s="7" t="s">
        <v>130</v>
      </c>
      <c r="C138" s="9" t="s">
        <v>20</v>
      </c>
      <c r="D138" s="9" t="s">
        <v>20</v>
      </c>
      <c r="E138" s="9" t="s">
        <v>20</v>
      </c>
      <c r="F138" s="9" t="s">
        <v>20</v>
      </c>
      <c r="G138" s="8">
        <v>-34000</v>
      </c>
    </row>
    <row r="139" spans="2:7" x14ac:dyDescent="0.2">
      <c r="C139" s="8"/>
      <c r="D139" s="8"/>
      <c r="E139" s="8"/>
      <c r="F139" s="8"/>
      <c r="G139" s="8"/>
    </row>
    <row r="140" spans="2:7" outlineLevel="1" x14ac:dyDescent="0.2">
      <c r="B140" s="4" t="s">
        <v>131</v>
      </c>
      <c r="C140" s="8"/>
      <c r="D140" s="8"/>
      <c r="E140" s="8"/>
      <c r="F140" s="8"/>
      <c r="G140" s="8"/>
    </row>
    <row r="141" spans="2:7" outlineLevel="1" x14ac:dyDescent="0.2">
      <c r="B141" s="5" t="s">
        <v>4</v>
      </c>
      <c r="C141" s="8"/>
      <c r="D141" s="16" t="s">
        <v>9</v>
      </c>
      <c r="E141" s="16" t="s">
        <v>8</v>
      </c>
      <c r="F141" s="16" t="s">
        <v>7</v>
      </c>
      <c r="G141" s="16" t="s">
        <v>6</v>
      </c>
    </row>
    <row r="142" spans="2:7" outlineLevel="1" x14ac:dyDescent="0.2">
      <c r="B142" s="5" t="s">
        <v>10</v>
      </c>
      <c r="C142" s="8"/>
      <c r="D142" s="16" t="s">
        <v>11</v>
      </c>
      <c r="E142" s="16" t="s">
        <v>11</v>
      </c>
      <c r="F142" s="16" t="s">
        <v>11</v>
      </c>
      <c r="G142" s="16" t="s">
        <v>11</v>
      </c>
    </row>
    <row r="143" spans="2:7" outlineLevel="1" x14ac:dyDescent="0.2">
      <c r="B143" s="5" t="s">
        <v>12</v>
      </c>
      <c r="C143" s="8"/>
      <c r="D143" s="16" t="s">
        <v>13</v>
      </c>
      <c r="E143" s="16" t="s">
        <v>13</v>
      </c>
      <c r="F143" s="16" t="s">
        <v>13</v>
      </c>
      <c r="G143" s="16" t="s">
        <v>13</v>
      </c>
    </row>
    <row r="144" spans="2:7" outlineLevel="1" x14ac:dyDescent="0.2">
      <c r="B144" s="5" t="s">
        <v>14</v>
      </c>
      <c r="C144" s="8"/>
      <c r="D144" s="16" t="s">
        <v>15</v>
      </c>
      <c r="E144" s="16" t="s">
        <v>15</v>
      </c>
      <c r="F144" s="16" t="s">
        <v>15</v>
      </c>
      <c r="G144" s="16" t="s">
        <v>15</v>
      </c>
    </row>
    <row r="145" spans="1:7" outlineLevel="1" x14ac:dyDescent="0.2">
      <c r="B145" s="5" t="s">
        <v>16</v>
      </c>
      <c r="C145" s="8"/>
      <c r="D145" s="16" t="s">
        <v>17</v>
      </c>
      <c r="E145" s="16" t="s">
        <v>17</v>
      </c>
      <c r="F145" s="16" t="s">
        <v>17</v>
      </c>
      <c r="G145" s="16" t="s">
        <v>17</v>
      </c>
    </row>
    <row r="146" spans="1:7" x14ac:dyDescent="0.2">
      <c r="B146" s="7" t="s">
        <v>132</v>
      </c>
      <c r="C146" s="8"/>
      <c r="D146" s="8">
        <v>-7436000</v>
      </c>
      <c r="E146" s="8">
        <v>-7095000</v>
      </c>
      <c r="F146" s="8">
        <v>-4605000</v>
      </c>
      <c r="G146" s="8">
        <v>-1451000</v>
      </c>
    </row>
    <row r="147" spans="1:7" x14ac:dyDescent="0.2">
      <c r="B147" s="7" t="s">
        <v>133</v>
      </c>
      <c r="C147" s="8"/>
      <c r="D147" s="9" t="s">
        <v>20</v>
      </c>
      <c r="E147" s="9" t="s">
        <v>20</v>
      </c>
      <c r="F147" s="8">
        <v>-8000</v>
      </c>
      <c r="G147" s="9" t="s">
        <v>20</v>
      </c>
    </row>
    <row r="148" spans="1:7" x14ac:dyDescent="0.2">
      <c r="A148" s="19" t="s">
        <v>181</v>
      </c>
      <c r="B148" s="7" t="s">
        <v>82</v>
      </c>
      <c r="C148" s="8"/>
      <c r="D148" s="8">
        <v>-7095000</v>
      </c>
      <c r="E148" s="8">
        <v>-4605000</v>
      </c>
      <c r="F148" s="8">
        <v>-1451000</v>
      </c>
      <c r="G148" s="8">
        <v>-131000</v>
      </c>
    </row>
    <row r="149" spans="1:7" x14ac:dyDescent="0.2">
      <c r="C149" s="8"/>
      <c r="D149" s="8"/>
      <c r="E149" s="8"/>
      <c r="F149" s="8"/>
      <c r="G149" s="8"/>
    </row>
    <row r="150" spans="1:7" outlineLevel="1" x14ac:dyDescent="0.2">
      <c r="B150" s="4" t="s">
        <v>134</v>
      </c>
      <c r="C150" s="8"/>
      <c r="D150" s="8"/>
      <c r="E150" s="8"/>
      <c r="F150" s="8"/>
      <c r="G150" s="8"/>
    </row>
    <row r="151" spans="1:7" outlineLevel="1" x14ac:dyDescent="0.2">
      <c r="B151" s="5" t="s">
        <v>4</v>
      </c>
      <c r="C151" s="16" t="s">
        <v>9</v>
      </c>
      <c r="D151" s="16" t="s">
        <v>8</v>
      </c>
      <c r="E151" s="16" t="s">
        <v>7</v>
      </c>
      <c r="F151" s="16" t="s">
        <v>6</v>
      </c>
      <c r="G151" s="16" t="s">
        <v>5</v>
      </c>
    </row>
    <row r="152" spans="1:7" outlineLevel="1" x14ac:dyDescent="0.2">
      <c r="B152" s="5" t="s">
        <v>10</v>
      </c>
      <c r="C152" s="16" t="s">
        <v>11</v>
      </c>
      <c r="D152" s="16" t="s">
        <v>11</v>
      </c>
      <c r="E152" s="16" t="s">
        <v>11</v>
      </c>
      <c r="F152" s="16" t="s">
        <v>11</v>
      </c>
      <c r="G152" s="16" t="s">
        <v>11</v>
      </c>
    </row>
    <row r="153" spans="1:7" outlineLevel="1" x14ac:dyDescent="0.2">
      <c r="B153" s="5" t="s">
        <v>12</v>
      </c>
      <c r="C153" s="16" t="s">
        <v>13</v>
      </c>
      <c r="D153" s="16" t="s">
        <v>13</v>
      </c>
      <c r="E153" s="16" t="s">
        <v>13</v>
      </c>
      <c r="F153" s="16" t="s">
        <v>13</v>
      </c>
      <c r="G153" s="16" t="s">
        <v>13</v>
      </c>
    </row>
    <row r="154" spans="1:7" outlineLevel="1" x14ac:dyDescent="0.2">
      <c r="B154" s="5" t="s">
        <v>14</v>
      </c>
      <c r="C154" s="16" t="s">
        <v>15</v>
      </c>
      <c r="D154" s="16" t="s">
        <v>15</v>
      </c>
      <c r="E154" s="16" t="s">
        <v>15</v>
      </c>
      <c r="F154" s="16" t="s">
        <v>15</v>
      </c>
      <c r="G154" s="16" t="s">
        <v>15</v>
      </c>
    </row>
    <row r="155" spans="1:7" outlineLevel="1" x14ac:dyDescent="0.2">
      <c r="B155" s="5" t="s">
        <v>16</v>
      </c>
      <c r="C155" s="16" t="s">
        <v>17</v>
      </c>
      <c r="D155" s="16" t="s">
        <v>17</v>
      </c>
      <c r="E155" s="16" t="s">
        <v>17</v>
      </c>
      <c r="F155" s="16" t="s">
        <v>17</v>
      </c>
      <c r="G155" s="16" t="s">
        <v>17</v>
      </c>
    </row>
    <row r="156" spans="1:7" x14ac:dyDescent="0.2">
      <c r="A156" s="19" t="s">
        <v>181</v>
      </c>
      <c r="B156" s="10" t="s">
        <v>118</v>
      </c>
      <c r="C156" s="11">
        <v>341000</v>
      </c>
      <c r="D156" s="11">
        <v>2490000</v>
      </c>
      <c r="E156" s="11">
        <v>3162000</v>
      </c>
      <c r="F156" s="11">
        <v>1320000</v>
      </c>
      <c r="G156" s="11">
        <v>854000</v>
      </c>
    </row>
    <row r="157" spans="1:7" x14ac:dyDescent="0.2">
      <c r="B157" s="7" t="s">
        <v>135</v>
      </c>
      <c r="C157" s="8">
        <v>42000</v>
      </c>
      <c r="D157" s="8">
        <v>33000</v>
      </c>
      <c r="E157" s="8">
        <v>34000</v>
      </c>
      <c r="F157" s="8">
        <v>16000</v>
      </c>
      <c r="G157" s="8">
        <v>11000</v>
      </c>
    </row>
    <row r="158" spans="1:7" x14ac:dyDescent="0.2">
      <c r="B158" s="7" t="s">
        <v>136</v>
      </c>
      <c r="C158" s="8">
        <v>222000</v>
      </c>
      <c r="D158" s="8">
        <v>312000</v>
      </c>
      <c r="E158" s="8">
        <v>407000</v>
      </c>
      <c r="F158" s="8">
        <v>4174000</v>
      </c>
      <c r="G158" s="8">
        <v>3453000</v>
      </c>
    </row>
    <row r="159" spans="1:7" x14ac:dyDescent="0.2">
      <c r="B159" s="7" t="s">
        <v>137</v>
      </c>
      <c r="C159" s="8">
        <v>-4000</v>
      </c>
      <c r="D159" s="8">
        <v>-1223000</v>
      </c>
      <c r="E159" s="8">
        <v>308000</v>
      </c>
      <c r="F159" s="8">
        <v>-1505000</v>
      </c>
      <c r="G159" s="8">
        <v>-1019000</v>
      </c>
    </row>
    <row r="160" spans="1:7" x14ac:dyDescent="0.2">
      <c r="B160" s="7" t="s">
        <v>138</v>
      </c>
      <c r="C160" s="9" t="s">
        <v>20</v>
      </c>
      <c r="D160" s="9" t="s">
        <v>20</v>
      </c>
      <c r="E160" s="8">
        <v>-56000</v>
      </c>
      <c r="F160" s="8">
        <v>62000</v>
      </c>
      <c r="G160" s="8">
        <v>-1000</v>
      </c>
    </row>
    <row r="161" spans="2:7" x14ac:dyDescent="0.2">
      <c r="B161" s="7" t="s">
        <v>139</v>
      </c>
      <c r="C161" s="8">
        <v>197000</v>
      </c>
      <c r="D161" s="8">
        <v>274000</v>
      </c>
      <c r="E161" s="8">
        <v>379000</v>
      </c>
      <c r="F161" s="8">
        <v>1081000</v>
      </c>
      <c r="G161" s="8">
        <v>1384000</v>
      </c>
    </row>
    <row r="162" spans="2:7" x14ac:dyDescent="0.2">
      <c r="B162" s="7" t="s">
        <v>140</v>
      </c>
      <c r="C162" s="8">
        <v>30000</v>
      </c>
      <c r="D162" s="8">
        <v>14000</v>
      </c>
      <c r="E162" s="8">
        <v>5000</v>
      </c>
      <c r="F162" s="9" t="s">
        <v>20</v>
      </c>
      <c r="G162" s="9" t="s">
        <v>20</v>
      </c>
    </row>
    <row r="163" spans="2:7" x14ac:dyDescent="0.2">
      <c r="B163" s="7" t="s">
        <v>141</v>
      </c>
      <c r="C163" s="8">
        <v>36000</v>
      </c>
      <c r="D163" s="8">
        <v>42000</v>
      </c>
      <c r="E163" s="8">
        <v>56000</v>
      </c>
      <c r="F163" s="8">
        <v>88000</v>
      </c>
      <c r="G163" s="8">
        <v>98000</v>
      </c>
    </row>
    <row r="164" spans="2:7" x14ac:dyDescent="0.2">
      <c r="B164" s="7" t="s">
        <v>142</v>
      </c>
      <c r="C164" s="9" t="s">
        <v>20</v>
      </c>
      <c r="D164" s="9" t="s">
        <v>20</v>
      </c>
      <c r="E164" s="9" t="s">
        <v>20</v>
      </c>
      <c r="F164" s="8">
        <v>189000</v>
      </c>
      <c r="G164" s="8">
        <v>3000</v>
      </c>
    </row>
    <row r="165" spans="2:7" x14ac:dyDescent="0.2">
      <c r="B165" s="7" t="s">
        <v>143</v>
      </c>
      <c r="C165" s="8">
        <v>176000</v>
      </c>
      <c r="D165" s="8">
        <v>54000</v>
      </c>
      <c r="E165" s="8">
        <v>7000</v>
      </c>
      <c r="F165" s="9" t="s">
        <v>20</v>
      </c>
      <c r="G165" s="9" t="s">
        <v>20</v>
      </c>
    </row>
    <row r="166" spans="2:7" x14ac:dyDescent="0.2">
      <c r="B166" s="7" t="s">
        <v>144</v>
      </c>
      <c r="C166" s="8">
        <v>-5000</v>
      </c>
      <c r="D166" s="8">
        <v>6000</v>
      </c>
      <c r="E166" s="8">
        <v>-7000</v>
      </c>
      <c r="F166" s="8">
        <v>-14000</v>
      </c>
      <c r="G166" s="8">
        <v>-67000</v>
      </c>
    </row>
    <row r="167" spans="2:7" x14ac:dyDescent="0.2">
      <c r="B167" s="7" t="s">
        <v>23</v>
      </c>
      <c r="C167" s="8">
        <v>-623000</v>
      </c>
      <c r="D167" s="8">
        <v>-219000</v>
      </c>
      <c r="E167" s="8">
        <v>-640000</v>
      </c>
      <c r="F167" s="8">
        <v>-1091000</v>
      </c>
      <c r="G167" s="8">
        <v>-1250000</v>
      </c>
    </row>
    <row r="168" spans="2:7" x14ac:dyDescent="0.2">
      <c r="B168" s="7" t="s">
        <v>27</v>
      </c>
      <c r="C168" s="8">
        <v>-137000</v>
      </c>
      <c r="D168" s="8">
        <v>-417000</v>
      </c>
      <c r="E168" s="8">
        <v>-556000</v>
      </c>
      <c r="F168" s="8">
        <v>-1401000</v>
      </c>
      <c r="G168" s="8">
        <v>-580000</v>
      </c>
    </row>
    <row r="169" spans="2:7" x14ac:dyDescent="0.2">
      <c r="B169" s="7" t="s">
        <v>145</v>
      </c>
      <c r="C169" s="8">
        <v>14000</v>
      </c>
      <c r="D169" s="9" t="s">
        <v>20</v>
      </c>
      <c r="E169" s="9" t="s">
        <v>20</v>
      </c>
      <c r="F169" s="9" t="s">
        <v>20</v>
      </c>
      <c r="G169" s="9" t="s">
        <v>20</v>
      </c>
    </row>
    <row r="170" spans="2:7" x14ac:dyDescent="0.2">
      <c r="B170" s="7" t="s">
        <v>29</v>
      </c>
      <c r="C170" s="9" t="s">
        <v>20</v>
      </c>
      <c r="D170" s="8">
        <v>10000</v>
      </c>
      <c r="E170" s="8">
        <v>8000</v>
      </c>
      <c r="F170" s="8">
        <v>-13000</v>
      </c>
      <c r="G170" s="8">
        <v>-7000</v>
      </c>
    </row>
    <row r="171" spans="2:7" x14ac:dyDescent="0.2">
      <c r="B171" s="7" t="s">
        <v>146</v>
      </c>
      <c r="C171" s="8">
        <v>-176000</v>
      </c>
      <c r="D171" s="8">
        <v>-231000</v>
      </c>
      <c r="E171" s="8">
        <v>-920000</v>
      </c>
      <c r="F171" s="8">
        <v>-1197000</v>
      </c>
      <c r="G171" s="8">
        <v>-472000</v>
      </c>
    </row>
    <row r="172" spans="2:7" x14ac:dyDescent="0.2">
      <c r="B172" s="7" t="s">
        <v>54</v>
      </c>
      <c r="C172" s="8">
        <v>7000</v>
      </c>
      <c r="D172" s="8">
        <v>-135000</v>
      </c>
      <c r="E172" s="8">
        <v>7000</v>
      </c>
      <c r="F172" s="8">
        <v>379000</v>
      </c>
      <c r="G172" s="8">
        <v>-100000</v>
      </c>
    </row>
    <row r="173" spans="2:7" x14ac:dyDescent="0.2">
      <c r="B173" s="7" t="s">
        <v>147</v>
      </c>
      <c r="C173" s="8">
        <v>373000</v>
      </c>
      <c r="D173" s="9" t="s">
        <v>20</v>
      </c>
      <c r="E173" s="9" t="s">
        <v>20</v>
      </c>
      <c r="F173" s="9" t="s">
        <v>20</v>
      </c>
      <c r="G173" s="9" t="s">
        <v>20</v>
      </c>
    </row>
    <row r="174" spans="2:7" x14ac:dyDescent="0.2">
      <c r="B174" s="7" t="s">
        <v>53</v>
      </c>
      <c r="C174" s="9" t="s">
        <v>20</v>
      </c>
      <c r="D174" s="8">
        <v>-513000</v>
      </c>
      <c r="E174" s="8">
        <v>801000</v>
      </c>
      <c r="F174" s="8">
        <v>931000</v>
      </c>
      <c r="G174" s="8">
        <v>-419000</v>
      </c>
    </row>
    <row r="175" spans="2:7" x14ac:dyDescent="0.2">
      <c r="B175" s="7" t="s">
        <v>148</v>
      </c>
      <c r="C175" s="9" t="s">
        <v>20</v>
      </c>
      <c r="D175" s="8">
        <v>574000</v>
      </c>
      <c r="E175" s="8">
        <v>526000</v>
      </c>
      <c r="F175" s="8">
        <v>546000</v>
      </c>
      <c r="G175" s="9" t="s">
        <v>20</v>
      </c>
    </row>
    <row r="176" spans="2:7" x14ac:dyDescent="0.2">
      <c r="B176" s="7" t="s">
        <v>149</v>
      </c>
      <c r="C176" s="18" t="s">
        <v>20</v>
      </c>
      <c r="D176" s="18" t="s">
        <v>20</v>
      </c>
      <c r="E176" s="18" t="s">
        <v>20</v>
      </c>
      <c r="F176" s="18" t="s">
        <v>20</v>
      </c>
      <c r="G176" s="17">
        <v>-221000</v>
      </c>
    </row>
    <row r="177" spans="1:7" x14ac:dyDescent="0.2">
      <c r="A177" s="19" t="s">
        <v>181</v>
      </c>
      <c r="B177" s="10" t="s">
        <v>150</v>
      </c>
      <c r="C177" s="11">
        <v>493000</v>
      </c>
      <c r="D177" s="11">
        <v>1071000</v>
      </c>
      <c r="E177" s="11">
        <v>3521000</v>
      </c>
      <c r="F177" s="11">
        <v>3565000</v>
      </c>
      <c r="G177" s="11">
        <v>1667000</v>
      </c>
    </row>
    <row r="178" spans="1:7" x14ac:dyDescent="0.2">
      <c r="B178" s="7" t="s">
        <v>151</v>
      </c>
      <c r="C178" s="8">
        <v>-284000</v>
      </c>
      <c r="D178" s="8">
        <v>-850000</v>
      </c>
      <c r="E178" s="8">
        <v>-2056000</v>
      </c>
      <c r="F178" s="8">
        <v>-2667000</v>
      </c>
      <c r="G178" s="9" t="s">
        <v>20</v>
      </c>
    </row>
    <row r="179" spans="1:7" x14ac:dyDescent="0.2">
      <c r="B179" s="7" t="s">
        <v>152</v>
      </c>
      <c r="C179" s="8">
        <v>-217000</v>
      </c>
      <c r="D179" s="8">
        <v>-294000</v>
      </c>
      <c r="E179" s="8">
        <v>-301000</v>
      </c>
      <c r="F179" s="8">
        <v>-450000</v>
      </c>
      <c r="G179" s="8">
        <v>-546000</v>
      </c>
    </row>
    <row r="180" spans="1:7" x14ac:dyDescent="0.2">
      <c r="B180" s="7" t="s">
        <v>153</v>
      </c>
      <c r="C180" s="8">
        <v>325000</v>
      </c>
      <c r="D180" s="8">
        <v>192000</v>
      </c>
      <c r="E180" s="8">
        <v>1678000</v>
      </c>
      <c r="F180" s="8">
        <v>4310000</v>
      </c>
      <c r="G180" s="8">
        <v>300000</v>
      </c>
    </row>
    <row r="181" spans="1:7" x14ac:dyDescent="0.2">
      <c r="B181" s="7" t="s">
        <v>154</v>
      </c>
      <c r="C181" s="9" t="s">
        <v>20</v>
      </c>
      <c r="D181" s="9" t="s">
        <v>20</v>
      </c>
      <c r="E181" s="9" t="s">
        <v>20</v>
      </c>
      <c r="F181" s="8">
        <v>-1544000</v>
      </c>
      <c r="G181" s="8">
        <v>-131000</v>
      </c>
    </row>
    <row r="182" spans="1:7" x14ac:dyDescent="0.2">
      <c r="B182" s="7" t="s">
        <v>155</v>
      </c>
      <c r="C182" s="9" t="s">
        <v>20</v>
      </c>
      <c r="D182" s="9" t="s">
        <v>20</v>
      </c>
      <c r="E182" s="9" t="s">
        <v>20</v>
      </c>
      <c r="F182" s="8">
        <v>2366000</v>
      </c>
      <c r="G182" s="9" t="s">
        <v>20</v>
      </c>
    </row>
    <row r="183" spans="1:7" x14ac:dyDescent="0.2">
      <c r="B183" s="7" t="s">
        <v>156</v>
      </c>
      <c r="C183" s="8">
        <v>25000</v>
      </c>
      <c r="D183" s="9" t="s">
        <v>20</v>
      </c>
      <c r="E183" s="9" t="s">
        <v>20</v>
      </c>
      <c r="F183" s="9" t="s">
        <v>20</v>
      </c>
      <c r="G183" s="9" t="s">
        <v>20</v>
      </c>
    </row>
    <row r="184" spans="1:7" x14ac:dyDescent="0.2">
      <c r="B184" s="7" t="s">
        <v>157</v>
      </c>
      <c r="C184" s="9" t="s">
        <v>20</v>
      </c>
      <c r="D184" s="9" t="s">
        <v>20</v>
      </c>
      <c r="E184" s="9" t="s">
        <v>20</v>
      </c>
      <c r="F184" s="9" t="s">
        <v>20</v>
      </c>
      <c r="G184" s="8">
        <v>-3722000</v>
      </c>
    </row>
    <row r="185" spans="1:7" x14ac:dyDescent="0.2">
      <c r="B185" s="7" t="s">
        <v>158</v>
      </c>
      <c r="C185" s="8">
        <v>2000</v>
      </c>
      <c r="D185" s="9" t="s">
        <v>20</v>
      </c>
      <c r="E185" s="8">
        <v>-7000</v>
      </c>
      <c r="F185" s="8">
        <v>-16000</v>
      </c>
      <c r="G185" s="8">
        <v>-11000</v>
      </c>
    </row>
    <row r="186" spans="1:7" x14ac:dyDescent="0.2">
      <c r="B186" s="7" t="s">
        <v>159</v>
      </c>
      <c r="C186" s="18" t="s">
        <v>20</v>
      </c>
      <c r="D186" s="18" t="s">
        <v>20</v>
      </c>
      <c r="E186" s="18" t="s">
        <v>20</v>
      </c>
      <c r="F186" s="18" t="s">
        <v>20</v>
      </c>
      <c r="G186" s="17">
        <v>2687000</v>
      </c>
    </row>
    <row r="187" spans="1:7" x14ac:dyDescent="0.2">
      <c r="A187" s="19" t="s">
        <v>181</v>
      </c>
      <c r="B187" s="10" t="s">
        <v>160</v>
      </c>
      <c r="C187" s="11">
        <v>-149000</v>
      </c>
      <c r="D187" s="11">
        <v>-952000</v>
      </c>
      <c r="E187" s="11">
        <v>-686000</v>
      </c>
      <c r="F187" s="11">
        <v>1999000</v>
      </c>
      <c r="G187" s="11">
        <v>-1423000</v>
      </c>
    </row>
    <row r="188" spans="1:7" x14ac:dyDescent="0.2">
      <c r="B188" s="7" t="s">
        <v>161</v>
      </c>
      <c r="C188" s="8">
        <v>-70000</v>
      </c>
      <c r="D188" s="8">
        <v>200000</v>
      </c>
      <c r="E188" s="9" t="s">
        <v>20</v>
      </c>
      <c r="F188" s="9" t="s">
        <v>20</v>
      </c>
      <c r="G188" s="9" t="s">
        <v>20</v>
      </c>
    </row>
    <row r="189" spans="1:7" x14ac:dyDescent="0.2">
      <c r="B189" s="7" t="s">
        <v>162</v>
      </c>
      <c r="C189" s="9" t="s">
        <v>20</v>
      </c>
      <c r="D189" s="9" t="s">
        <v>20</v>
      </c>
      <c r="E189" s="9" t="s">
        <v>20</v>
      </c>
      <c r="F189" s="8">
        <v>991000</v>
      </c>
      <c r="G189" s="9" t="s">
        <v>20</v>
      </c>
    </row>
    <row r="190" spans="1:7" x14ac:dyDescent="0.2">
      <c r="B190" s="7" t="s">
        <v>163</v>
      </c>
      <c r="C190" s="9" t="s">
        <v>20</v>
      </c>
      <c r="D190" s="9" t="s">
        <v>20</v>
      </c>
      <c r="E190" s="9" t="s">
        <v>20</v>
      </c>
      <c r="F190" s="8">
        <v>-312000</v>
      </c>
      <c r="G190" s="9" t="s">
        <v>20</v>
      </c>
    </row>
    <row r="191" spans="1:7" x14ac:dyDescent="0.2">
      <c r="B191" s="7" t="s">
        <v>164</v>
      </c>
      <c r="C191" s="8">
        <v>74000</v>
      </c>
      <c r="D191" s="9" t="s">
        <v>20</v>
      </c>
      <c r="E191" s="9" t="s">
        <v>20</v>
      </c>
      <c r="F191" s="9" t="s">
        <v>20</v>
      </c>
      <c r="G191" s="9" t="s">
        <v>20</v>
      </c>
    </row>
    <row r="192" spans="1:7" x14ac:dyDescent="0.2">
      <c r="B192" s="7" t="s">
        <v>165</v>
      </c>
      <c r="C192" s="9" t="s">
        <v>20</v>
      </c>
      <c r="D192" s="8">
        <v>85000</v>
      </c>
      <c r="E192" s="8">
        <v>104000</v>
      </c>
      <c r="F192" s="8">
        <v>167000</v>
      </c>
      <c r="G192" s="9" t="s">
        <v>20</v>
      </c>
    </row>
    <row r="193" spans="1:7" x14ac:dyDescent="0.2">
      <c r="B193" s="7" t="s">
        <v>166</v>
      </c>
      <c r="C193" s="9" t="s">
        <v>20</v>
      </c>
      <c r="D193" s="8">
        <v>-78000</v>
      </c>
      <c r="E193" s="8">
        <v>-237000</v>
      </c>
      <c r="F193" s="8">
        <v>-406000</v>
      </c>
      <c r="G193" s="8">
        <v>-427000</v>
      </c>
    </row>
    <row r="194" spans="1:7" x14ac:dyDescent="0.2">
      <c r="B194" s="7" t="s">
        <v>167</v>
      </c>
      <c r="C194" s="8">
        <v>449000</v>
      </c>
      <c r="D194" s="9" t="s">
        <v>20</v>
      </c>
      <c r="E194" s="9" t="s">
        <v>20</v>
      </c>
      <c r="F194" s="9" t="s">
        <v>20</v>
      </c>
      <c r="G194" s="8">
        <v>268000</v>
      </c>
    </row>
    <row r="195" spans="1:7" x14ac:dyDescent="0.2">
      <c r="B195" s="7" t="s">
        <v>168</v>
      </c>
      <c r="C195" s="8">
        <v>-403000</v>
      </c>
      <c r="D195" s="9" t="s">
        <v>20</v>
      </c>
      <c r="E195" s="9" t="s">
        <v>20</v>
      </c>
      <c r="F195" s="9" t="s">
        <v>20</v>
      </c>
      <c r="G195" s="9" t="s">
        <v>20</v>
      </c>
    </row>
    <row r="196" spans="1:7" x14ac:dyDescent="0.2">
      <c r="B196" s="7" t="s">
        <v>169</v>
      </c>
      <c r="C196" s="9" t="s">
        <v>20</v>
      </c>
      <c r="D196" s="8">
        <v>-200000</v>
      </c>
      <c r="E196" s="9" t="s">
        <v>20</v>
      </c>
      <c r="F196" s="9" t="s">
        <v>20</v>
      </c>
      <c r="G196" s="9" t="s">
        <v>20</v>
      </c>
    </row>
    <row r="197" spans="1:7" x14ac:dyDescent="0.2">
      <c r="B197" s="7" t="s">
        <v>170</v>
      </c>
      <c r="C197" s="9" t="s">
        <v>20</v>
      </c>
      <c r="D197" s="9" t="s">
        <v>20</v>
      </c>
      <c r="E197" s="8">
        <v>-1762000</v>
      </c>
      <c r="F197" s="8">
        <v>-3702000</v>
      </c>
      <c r="G197" s="8">
        <v>-985000</v>
      </c>
    </row>
    <row r="198" spans="1:7" x14ac:dyDescent="0.2">
      <c r="B198" s="7" t="s">
        <v>171</v>
      </c>
      <c r="C198" s="17">
        <v>-7000</v>
      </c>
      <c r="D198" s="17">
        <v>-1000</v>
      </c>
      <c r="E198" s="18" t="s">
        <v>20</v>
      </c>
      <c r="F198" s="17">
        <v>-2000</v>
      </c>
      <c r="G198" s="17">
        <v>-2000</v>
      </c>
    </row>
    <row r="199" spans="1:7" x14ac:dyDescent="0.2">
      <c r="A199" s="19" t="s">
        <v>181</v>
      </c>
      <c r="B199" s="10" t="s">
        <v>172</v>
      </c>
      <c r="C199" s="11">
        <v>43000</v>
      </c>
      <c r="D199" s="11">
        <v>6000</v>
      </c>
      <c r="E199" s="11">
        <v>-1895000</v>
      </c>
      <c r="F199" s="11">
        <v>-3264000</v>
      </c>
      <c r="G199" s="11">
        <v>-1146000</v>
      </c>
    </row>
    <row r="200" spans="1:7" x14ac:dyDescent="0.2">
      <c r="B200" s="7" t="s">
        <v>173</v>
      </c>
      <c r="C200" s="9" t="s">
        <v>20</v>
      </c>
      <c r="D200" s="9" t="s">
        <v>20</v>
      </c>
      <c r="E200" s="9" t="s">
        <v>20</v>
      </c>
      <c r="F200" s="8">
        <v>2300000</v>
      </c>
      <c r="G200" s="8">
        <v>-902000</v>
      </c>
    </row>
    <row r="201" spans="1:7" x14ac:dyDescent="0.2">
      <c r="B201" s="7" t="s">
        <v>174</v>
      </c>
      <c r="C201" s="8">
        <v>387000</v>
      </c>
      <c r="D201" s="8">
        <v>125000</v>
      </c>
      <c r="E201" s="8">
        <v>940000</v>
      </c>
      <c r="F201" s="9" t="s">
        <v>20</v>
      </c>
      <c r="G201" s="9" t="s">
        <v>20</v>
      </c>
    </row>
    <row r="202" spans="1:7" x14ac:dyDescent="0.2">
      <c r="B202" s="10" t="s">
        <v>175</v>
      </c>
      <c r="C202" s="13" t="s">
        <v>20</v>
      </c>
      <c r="D202" s="13" t="s">
        <v>20</v>
      </c>
      <c r="E202" s="13" t="s">
        <v>20</v>
      </c>
      <c r="F202" s="11">
        <v>2535000</v>
      </c>
      <c r="G202" s="11">
        <v>4835000</v>
      </c>
    </row>
    <row r="203" spans="1:7" x14ac:dyDescent="0.2">
      <c r="B203" s="7" t="s">
        <v>176</v>
      </c>
      <c r="C203" s="8">
        <v>1083000</v>
      </c>
      <c r="D203" s="8">
        <v>1470000</v>
      </c>
      <c r="E203" s="8">
        <v>1595000</v>
      </c>
      <c r="F203" s="9" t="s">
        <v>20</v>
      </c>
      <c r="G203" s="9" t="s">
        <v>20</v>
      </c>
    </row>
    <row r="204" spans="1:7" x14ac:dyDescent="0.2">
      <c r="B204" s="7" t="s">
        <v>177</v>
      </c>
      <c r="C204" s="9" t="s">
        <v>20</v>
      </c>
      <c r="D204" s="9" t="s">
        <v>20</v>
      </c>
      <c r="E204" s="9" t="s">
        <v>20</v>
      </c>
      <c r="F204" s="8">
        <v>4835000</v>
      </c>
      <c r="G204" s="8">
        <v>3933000</v>
      </c>
    </row>
    <row r="205" spans="1:7" x14ac:dyDescent="0.2">
      <c r="B205" s="7" t="s">
        <v>178</v>
      </c>
      <c r="C205" s="8">
        <v>1470000</v>
      </c>
      <c r="D205" s="8">
        <v>1595000</v>
      </c>
      <c r="E205" s="8">
        <v>2535000</v>
      </c>
      <c r="F205" s="9" t="s">
        <v>20</v>
      </c>
      <c r="G205" s="9" t="s">
        <v>20</v>
      </c>
    </row>
    <row r="206" spans="1:7" x14ac:dyDescent="0.2">
      <c r="B206" s="7" t="s">
        <v>179</v>
      </c>
      <c r="C206" s="8">
        <v>67000</v>
      </c>
      <c r="D206" s="8">
        <v>31000</v>
      </c>
      <c r="E206" s="8">
        <v>25000</v>
      </c>
      <c r="F206" s="8">
        <v>85000</v>
      </c>
      <c r="G206" s="8">
        <v>84000</v>
      </c>
    </row>
    <row r="207" spans="1:7" x14ac:dyDescent="0.2">
      <c r="A207" s="19" t="s">
        <v>181</v>
      </c>
      <c r="B207" s="10" t="s">
        <v>180</v>
      </c>
      <c r="C207" s="11">
        <v>-4000</v>
      </c>
      <c r="D207" s="11">
        <v>8000</v>
      </c>
      <c r="E207" s="11">
        <v>35000</v>
      </c>
      <c r="F207" s="11">
        <v>685000</v>
      </c>
      <c r="G207" s="11">
        <v>523000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BACD2-2F2F-46E7-8A2E-B7F03C3F280B}">
  <dimension ref="A1:E755"/>
  <sheetViews>
    <sheetView topLeftCell="A716" workbookViewId="0">
      <selection activeCell="C2" sqref="C2"/>
    </sheetView>
  </sheetViews>
  <sheetFormatPr defaultRowHeight="15" x14ac:dyDescent="0.25"/>
  <cols>
    <col min="1" max="1" width="18.28515625" style="20" bestFit="1" customWidth="1"/>
    <col min="2" max="16384" width="9.140625" style="20"/>
  </cols>
  <sheetData>
    <row r="1" spans="1:5" x14ac:dyDescent="0.25">
      <c r="A1" s="22" t="s">
        <v>185</v>
      </c>
      <c r="B1" s="22" t="s">
        <v>184</v>
      </c>
      <c r="C1" s="22" t="s">
        <v>183</v>
      </c>
      <c r="D1" s="22" t="s">
        <v>206</v>
      </c>
      <c r="E1" s="22" t="s">
        <v>207</v>
      </c>
    </row>
    <row r="2" spans="1:5" x14ac:dyDescent="0.25">
      <c r="A2" s="21">
        <v>45412</v>
      </c>
      <c r="B2" s="20">
        <v>158.3800048828125</v>
      </c>
      <c r="C2" s="20">
        <v>501.98001098632813</v>
      </c>
      <c r="D2" s="30">
        <f>+B2/B3-1</f>
        <v>-1.1360749688513971E-2</v>
      </c>
      <c r="E2" s="30">
        <f>+C2/C3-1</f>
        <v>-1.5841247325688368E-2</v>
      </c>
    </row>
    <row r="3" spans="1:5" x14ac:dyDescent="0.25">
      <c r="A3" s="21">
        <v>45411</v>
      </c>
      <c r="B3" s="20">
        <v>160.19999694824219</v>
      </c>
      <c r="C3" s="20">
        <v>510.05999755859381</v>
      </c>
      <c r="D3" s="30">
        <f t="shared" ref="D3:E66" si="0">+B3/B4-1</f>
        <v>1.7789092505297255E-2</v>
      </c>
      <c r="E3" s="30">
        <f t="shared" si="0"/>
        <v>3.5414704253415863E-3</v>
      </c>
    </row>
    <row r="4" spans="1:5" x14ac:dyDescent="0.25">
      <c r="A4" s="21">
        <v>45408</v>
      </c>
      <c r="B4" s="20">
        <v>157.3999938964844</v>
      </c>
      <c r="C4" s="20">
        <v>508.260009765625</v>
      </c>
      <c r="D4" s="30">
        <f t="shared" si="0"/>
        <v>2.367325390016628E-2</v>
      </c>
      <c r="E4" s="30">
        <f t="shared" si="0"/>
        <v>9.4739113463397917E-3</v>
      </c>
    </row>
    <row r="5" spans="1:5" x14ac:dyDescent="0.25">
      <c r="A5" s="21">
        <v>45407</v>
      </c>
      <c r="B5" s="20">
        <v>153.75999450683591</v>
      </c>
      <c r="C5" s="20">
        <v>503.489990234375</v>
      </c>
      <c r="D5" s="30">
        <f t="shared" si="0"/>
        <v>1.3312171744733536E-2</v>
      </c>
      <c r="E5" s="30">
        <f t="shared" si="0"/>
        <v>-3.7989224863423932E-3</v>
      </c>
    </row>
    <row r="6" spans="1:5" x14ac:dyDescent="0.25">
      <c r="A6" s="21">
        <v>45406</v>
      </c>
      <c r="B6" s="20">
        <v>151.74000549316409</v>
      </c>
      <c r="C6" s="20">
        <v>505.41000366210938</v>
      </c>
      <c r="D6" s="30">
        <f t="shared" si="0"/>
        <v>-3.4806512407294932E-3</v>
      </c>
      <c r="E6" s="30">
        <f t="shared" si="0"/>
        <v>-4.7461729906428385E-4</v>
      </c>
    </row>
    <row r="7" spans="1:5" x14ac:dyDescent="0.25">
      <c r="A7" s="21">
        <v>45405</v>
      </c>
      <c r="B7" s="20">
        <v>152.27000427246091</v>
      </c>
      <c r="C7" s="20">
        <v>505.64999389648438</v>
      </c>
      <c r="D7" s="30">
        <f t="shared" si="0"/>
        <v>2.4421453832872642E-2</v>
      </c>
      <c r="E7" s="30">
        <f t="shared" si="0"/>
        <v>1.1866630635747333E-2</v>
      </c>
    </row>
    <row r="8" spans="1:5" x14ac:dyDescent="0.25">
      <c r="A8" s="21">
        <v>45404</v>
      </c>
      <c r="B8" s="20">
        <v>148.63999938964841</v>
      </c>
      <c r="C8" s="20">
        <v>499.72000122070313</v>
      </c>
      <c r="D8" s="30">
        <f t="shared" si="0"/>
        <v>1.3638843482845608E-2</v>
      </c>
      <c r="E8" s="30">
        <f t="shared" si="0"/>
        <v>9.2091395202942294E-3</v>
      </c>
    </row>
    <row r="9" spans="1:5" x14ac:dyDescent="0.25">
      <c r="A9" s="21">
        <v>45401</v>
      </c>
      <c r="B9" s="20">
        <v>146.63999938964841</v>
      </c>
      <c r="C9" s="20">
        <v>495.16000366210938</v>
      </c>
      <c r="D9" s="30">
        <f t="shared" si="0"/>
        <v>-5.4423538443086117E-2</v>
      </c>
      <c r="E9" s="30">
        <f t="shared" si="0"/>
        <v>-8.7283501110165806E-3</v>
      </c>
    </row>
    <row r="10" spans="1:5" x14ac:dyDescent="0.25">
      <c r="A10" s="21">
        <v>45400</v>
      </c>
      <c r="B10" s="20">
        <v>155.08000183105469</v>
      </c>
      <c r="C10" s="20">
        <v>499.51998901367188</v>
      </c>
      <c r="D10" s="30">
        <f t="shared" si="0"/>
        <v>6.8822070457721374E-3</v>
      </c>
      <c r="E10" s="30">
        <f t="shared" si="0"/>
        <v>-2.0577341013200412E-3</v>
      </c>
    </row>
    <row r="11" spans="1:5" x14ac:dyDescent="0.25">
      <c r="A11" s="21">
        <v>45399</v>
      </c>
      <c r="B11" s="20">
        <v>154.02000427246091</v>
      </c>
      <c r="C11" s="20">
        <v>500.54998779296881</v>
      </c>
      <c r="D11" s="30">
        <f t="shared" si="0"/>
        <v>-5.7751144339121319E-2</v>
      </c>
      <c r="E11" s="30">
        <f t="shared" si="0"/>
        <v>-5.9182392182243193E-3</v>
      </c>
    </row>
    <row r="12" spans="1:5" x14ac:dyDescent="0.25">
      <c r="A12" s="21">
        <v>45398</v>
      </c>
      <c r="B12" s="20">
        <v>163.46000671386719</v>
      </c>
      <c r="C12" s="20">
        <v>503.52999877929688</v>
      </c>
      <c r="D12" s="30">
        <f t="shared" si="0"/>
        <v>1.9585823641451672E-2</v>
      </c>
      <c r="E12" s="30">
        <f t="shared" si="0"/>
        <v>-1.8237950351297494E-3</v>
      </c>
    </row>
    <row r="13" spans="1:5" x14ac:dyDescent="0.25">
      <c r="A13" s="21">
        <v>45397</v>
      </c>
      <c r="B13" s="20">
        <v>160.32000732421881</v>
      </c>
      <c r="C13" s="20">
        <v>504.45001220703119</v>
      </c>
      <c r="D13" s="30">
        <f t="shared" si="0"/>
        <v>-1.8128316249432785E-2</v>
      </c>
      <c r="E13" s="30">
        <f t="shared" si="0"/>
        <v>-1.2528127278102819E-2</v>
      </c>
    </row>
    <row r="14" spans="1:5" x14ac:dyDescent="0.25">
      <c r="A14" s="21">
        <v>45394</v>
      </c>
      <c r="B14" s="20">
        <v>163.2799987792969</v>
      </c>
      <c r="C14" s="20">
        <v>510.85000610351563</v>
      </c>
      <c r="D14" s="30">
        <f t="shared" si="0"/>
        <v>-4.234604821526744E-2</v>
      </c>
      <c r="E14" s="30">
        <f t="shared" si="0"/>
        <v>-1.3803077020240084E-2</v>
      </c>
    </row>
    <row r="15" spans="1:5" x14ac:dyDescent="0.25">
      <c r="A15" s="21">
        <v>45393</v>
      </c>
      <c r="B15" s="20">
        <v>170.5</v>
      </c>
      <c r="C15" s="20">
        <v>518</v>
      </c>
      <c r="D15" s="30">
        <f t="shared" si="0"/>
        <v>2.010291146716181E-2</v>
      </c>
      <c r="E15" s="30">
        <f t="shared" si="0"/>
        <v>7.5468857847633686E-3</v>
      </c>
    </row>
    <row r="16" spans="1:5" x14ac:dyDescent="0.25">
      <c r="A16" s="21">
        <v>45392</v>
      </c>
      <c r="B16" s="20">
        <v>167.13999938964841</v>
      </c>
      <c r="C16" s="20">
        <v>514.1199951171875</v>
      </c>
      <c r="D16" s="30">
        <f t="shared" si="0"/>
        <v>-2.131396776944916E-2</v>
      </c>
      <c r="E16" s="30">
        <f t="shared" si="0"/>
        <v>-1.0013117410638928E-2</v>
      </c>
    </row>
    <row r="17" spans="1:5" x14ac:dyDescent="0.25">
      <c r="A17" s="21">
        <v>45391</v>
      </c>
      <c r="B17" s="20">
        <v>170.7799987792969</v>
      </c>
      <c r="C17" s="20">
        <v>519.32000732421875</v>
      </c>
      <c r="D17" s="30">
        <f t="shared" si="0"/>
        <v>5.1795462885575461E-3</v>
      </c>
      <c r="E17" s="30">
        <f t="shared" si="0"/>
        <v>1.1567640634317922E-3</v>
      </c>
    </row>
    <row r="18" spans="1:5" x14ac:dyDescent="0.25">
      <c r="A18" s="21">
        <v>45390</v>
      </c>
      <c r="B18" s="20">
        <v>169.8999938964844</v>
      </c>
      <c r="C18" s="20">
        <v>518.719970703125</v>
      </c>
      <c r="D18" s="30">
        <f t="shared" si="0"/>
        <v>-3.0513101634082052E-3</v>
      </c>
      <c r="E18" s="30">
        <f t="shared" si="0"/>
        <v>5.5933883347880631E-4</v>
      </c>
    </row>
    <row r="19" spans="1:5" x14ac:dyDescent="0.25">
      <c r="A19" s="21">
        <v>45387</v>
      </c>
      <c r="B19" s="20">
        <v>170.41999816894531</v>
      </c>
      <c r="C19" s="20">
        <v>518.42999267578125</v>
      </c>
      <c r="D19" s="30">
        <f t="shared" si="0"/>
        <v>2.7678925931429843E-2</v>
      </c>
      <c r="E19" s="30">
        <f t="shared" si="0"/>
        <v>1.0446888874904303E-2</v>
      </c>
    </row>
    <row r="20" spans="1:5" x14ac:dyDescent="0.25">
      <c r="A20" s="21">
        <v>45386</v>
      </c>
      <c r="B20" s="20">
        <v>165.83000183105469</v>
      </c>
      <c r="C20" s="20">
        <v>513.07000732421875</v>
      </c>
      <c r="D20" s="30">
        <f t="shared" si="0"/>
        <v>-8.2646468375850102E-2</v>
      </c>
      <c r="E20" s="30">
        <f t="shared" si="0"/>
        <v>-1.2206091812080655E-2</v>
      </c>
    </row>
    <row r="21" spans="1:5" x14ac:dyDescent="0.25">
      <c r="A21" s="21">
        <v>45385</v>
      </c>
      <c r="B21" s="20">
        <v>180.77000427246091</v>
      </c>
      <c r="C21" s="20">
        <v>519.40997314453125</v>
      </c>
      <c r="D21" s="30">
        <f t="shared" si="0"/>
        <v>1.1583700948905262E-2</v>
      </c>
      <c r="E21" s="30">
        <f t="shared" si="0"/>
        <v>1.0985010013910834E-3</v>
      </c>
    </row>
    <row r="22" spans="1:5" x14ac:dyDescent="0.25">
      <c r="A22" s="21">
        <v>45384</v>
      </c>
      <c r="B22" s="20">
        <v>178.69999694824219</v>
      </c>
      <c r="C22" s="20">
        <v>518.84002685546875</v>
      </c>
      <c r="D22" s="30">
        <f t="shared" si="0"/>
        <v>-2.5308167788424152E-2</v>
      </c>
      <c r="E22" s="30">
        <f t="shared" si="0"/>
        <v>-6.3581018458179761E-3</v>
      </c>
    </row>
    <row r="23" spans="1:5" x14ac:dyDescent="0.25">
      <c r="A23" s="21">
        <v>45383</v>
      </c>
      <c r="B23" s="20">
        <v>183.3399963378906</v>
      </c>
      <c r="C23" s="20">
        <v>522.15997314453125</v>
      </c>
      <c r="D23" s="30">
        <f t="shared" si="0"/>
        <v>1.5790297290641186E-2</v>
      </c>
      <c r="E23" s="30">
        <f t="shared" si="0"/>
        <v>-1.7397942282005863E-3</v>
      </c>
    </row>
    <row r="24" spans="1:5" x14ac:dyDescent="0.25">
      <c r="A24" s="21">
        <v>45379</v>
      </c>
      <c r="B24" s="20">
        <v>180.49000549316409</v>
      </c>
      <c r="C24" s="20">
        <v>523.07000732421875</v>
      </c>
      <c r="D24" s="30">
        <f t="shared" si="0"/>
        <v>5.011465970410578E-3</v>
      </c>
      <c r="E24" s="30">
        <f t="shared" si="0"/>
        <v>-1.9109579907738983E-4</v>
      </c>
    </row>
    <row r="25" spans="1:5" x14ac:dyDescent="0.25">
      <c r="A25" s="21">
        <v>45378</v>
      </c>
      <c r="B25" s="20">
        <v>179.5899963378906</v>
      </c>
      <c r="C25" s="20">
        <v>523.16998291015625</v>
      </c>
      <c r="D25" s="30">
        <f t="shared" si="0"/>
        <v>9.6699908243089716E-3</v>
      </c>
      <c r="E25" s="30">
        <f t="shared" si="0"/>
        <v>8.4038190707187432E-3</v>
      </c>
    </row>
    <row r="26" spans="1:5" x14ac:dyDescent="0.25">
      <c r="A26" s="21">
        <v>45377</v>
      </c>
      <c r="B26" s="20">
        <v>177.8699951171875</v>
      </c>
      <c r="C26" s="20">
        <v>518.80999755859375</v>
      </c>
      <c r="D26" s="30">
        <f t="shared" si="0"/>
        <v>-4.254659042995601E-3</v>
      </c>
      <c r="E26" s="30">
        <f t="shared" si="0"/>
        <v>-1.8470129799368351E-3</v>
      </c>
    </row>
    <row r="27" spans="1:5" x14ac:dyDescent="0.25">
      <c r="A27" s="21">
        <v>45376</v>
      </c>
      <c r="B27" s="20">
        <v>178.6300048828125</v>
      </c>
      <c r="C27" s="20">
        <v>519.77001953125</v>
      </c>
      <c r="D27" s="30">
        <f t="shared" si="0"/>
        <v>-5.6776456906513229E-3</v>
      </c>
      <c r="E27" s="30">
        <f t="shared" si="0"/>
        <v>-2.7628065092766274E-3</v>
      </c>
    </row>
    <row r="28" spans="1:5" x14ac:dyDescent="0.25">
      <c r="A28" s="21">
        <v>45373</v>
      </c>
      <c r="B28" s="20">
        <v>179.6499938964844</v>
      </c>
      <c r="C28" s="20">
        <v>521.21002197265625</v>
      </c>
      <c r="D28" s="30">
        <f t="shared" si="0"/>
        <v>5.4287064051055101E-3</v>
      </c>
      <c r="E28" s="30">
        <f t="shared" si="0"/>
        <v>-1.895806609024997E-3</v>
      </c>
    </row>
    <row r="29" spans="1:5" x14ac:dyDescent="0.25">
      <c r="A29" s="21">
        <v>45372</v>
      </c>
      <c r="B29" s="20">
        <v>178.67999267578119</v>
      </c>
      <c r="C29" s="20">
        <v>522.20001220703125</v>
      </c>
      <c r="D29" s="30">
        <f t="shared" si="0"/>
        <v>-5.8421135966065796E-3</v>
      </c>
      <c r="E29" s="30">
        <f t="shared" si="0"/>
        <v>3.3047029719224241E-3</v>
      </c>
    </row>
    <row r="30" spans="1:5" x14ac:dyDescent="0.25">
      <c r="A30" s="21">
        <v>45371</v>
      </c>
      <c r="B30" s="20">
        <v>179.72999572753909</v>
      </c>
      <c r="C30" s="20">
        <v>520.47998046875</v>
      </c>
      <c r="D30" s="30">
        <f t="shared" si="0"/>
        <v>-9.3154142788185457E-3</v>
      </c>
      <c r="E30" s="30">
        <f t="shared" si="0"/>
        <v>9.2493034706753186E-3</v>
      </c>
    </row>
    <row r="31" spans="1:5" x14ac:dyDescent="0.25">
      <c r="A31" s="21">
        <v>45370</v>
      </c>
      <c r="B31" s="20">
        <v>181.41999816894531</v>
      </c>
      <c r="C31" s="20">
        <v>515.71002197265625</v>
      </c>
      <c r="D31" s="30">
        <f t="shared" si="0"/>
        <v>-4.8413301982850432E-2</v>
      </c>
      <c r="E31" s="30">
        <f t="shared" si="0"/>
        <v>5.5571436698069743E-3</v>
      </c>
    </row>
    <row r="32" spans="1:5" x14ac:dyDescent="0.25">
      <c r="A32" s="21">
        <v>45369</v>
      </c>
      <c r="B32" s="20">
        <v>190.6499938964844</v>
      </c>
      <c r="C32" s="20">
        <v>512.8599853515625</v>
      </c>
      <c r="D32" s="30">
        <f t="shared" si="0"/>
        <v>-2.1459419415289505E-3</v>
      </c>
      <c r="E32" s="30">
        <f t="shared" si="0"/>
        <v>5.9431552852911018E-3</v>
      </c>
    </row>
    <row r="33" spans="1:5" x14ac:dyDescent="0.25">
      <c r="A33" s="21">
        <v>45366</v>
      </c>
      <c r="B33" s="20">
        <v>191.05999755859381</v>
      </c>
      <c r="C33" s="20">
        <v>509.82998657226563</v>
      </c>
      <c r="D33" s="30">
        <f t="shared" si="0"/>
        <v>2.1383513590323089E-2</v>
      </c>
      <c r="E33" s="30">
        <f t="shared" si="0"/>
        <v>-9.942762430127261E-3</v>
      </c>
    </row>
    <row r="34" spans="1:5" x14ac:dyDescent="0.25">
      <c r="A34" s="21">
        <v>45365</v>
      </c>
      <c r="B34" s="20">
        <v>187.05999755859381</v>
      </c>
      <c r="C34" s="20">
        <v>514.95001220703125</v>
      </c>
      <c r="D34" s="30">
        <f t="shared" si="0"/>
        <v>-3.968374143421316E-2</v>
      </c>
      <c r="E34" s="30">
        <f t="shared" si="0"/>
        <v>-1.9767787933546721E-3</v>
      </c>
    </row>
    <row r="35" spans="1:5" x14ac:dyDescent="0.25">
      <c r="A35" s="21">
        <v>45364</v>
      </c>
      <c r="B35" s="20">
        <v>194.78999328613281</v>
      </c>
      <c r="C35" s="20">
        <v>515.969970703125</v>
      </c>
      <c r="D35" s="30">
        <f t="shared" si="0"/>
        <v>-3.9307562816265462E-2</v>
      </c>
      <c r="E35" s="30">
        <f t="shared" si="0"/>
        <v>-1.5675114126452172E-3</v>
      </c>
    </row>
    <row r="36" spans="1:5" x14ac:dyDescent="0.25">
      <c r="A36" s="21">
        <v>45363</v>
      </c>
      <c r="B36" s="20">
        <v>202.75999450683591</v>
      </c>
      <c r="C36" s="20">
        <v>516.780029296875</v>
      </c>
      <c r="D36" s="30">
        <f t="shared" si="0"/>
        <v>2.2027295380976364E-2</v>
      </c>
      <c r="E36" s="30">
        <f t="shared" si="0"/>
        <v>1.0757374688447952E-2</v>
      </c>
    </row>
    <row r="37" spans="1:5" x14ac:dyDescent="0.25">
      <c r="A37" s="21">
        <v>45362</v>
      </c>
      <c r="B37" s="20">
        <v>198.38999938964841</v>
      </c>
      <c r="C37" s="20">
        <v>511.27999877929688</v>
      </c>
      <c r="D37" s="30">
        <f t="shared" si="0"/>
        <v>-4.3396499476769046E-2</v>
      </c>
      <c r="E37" s="30">
        <f t="shared" si="0"/>
        <v>-8.5984999678856422E-4</v>
      </c>
    </row>
    <row r="38" spans="1:5" x14ac:dyDescent="0.25">
      <c r="A38" s="21">
        <v>45359</v>
      </c>
      <c r="B38" s="20">
        <v>207.38999938964841</v>
      </c>
      <c r="C38" s="20">
        <v>511.72000122070313</v>
      </c>
      <c r="D38" s="30">
        <f t="shared" si="0"/>
        <v>-1.8875983541471242E-2</v>
      </c>
      <c r="E38" s="30">
        <f t="shared" si="0"/>
        <v>-6.0022073241476903E-3</v>
      </c>
    </row>
    <row r="39" spans="1:5" x14ac:dyDescent="0.25">
      <c r="A39" s="21">
        <v>45358</v>
      </c>
      <c r="B39" s="20">
        <v>211.3800048828125</v>
      </c>
      <c r="C39" s="20">
        <v>514.80999755859375</v>
      </c>
      <c r="D39" s="30">
        <f t="shared" si="0"/>
        <v>3.5607462498863374E-3</v>
      </c>
      <c r="E39" s="30">
        <f t="shared" si="0"/>
        <v>9.9264297373100607E-3</v>
      </c>
    </row>
    <row r="40" spans="1:5" x14ac:dyDescent="0.25">
      <c r="A40" s="21">
        <v>45357</v>
      </c>
      <c r="B40" s="20">
        <v>210.6300048828125</v>
      </c>
      <c r="C40" s="20">
        <v>509.75</v>
      </c>
      <c r="D40" s="30">
        <f t="shared" si="0"/>
        <v>2.6812264754451975E-2</v>
      </c>
      <c r="E40" s="30">
        <f t="shared" si="0"/>
        <v>5.0672490266423509E-3</v>
      </c>
    </row>
    <row r="41" spans="1:5" x14ac:dyDescent="0.25">
      <c r="A41" s="21">
        <v>45356</v>
      </c>
      <c r="B41" s="20">
        <v>205.1300048828125</v>
      </c>
      <c r="C41" s="20">
        <v>507.17999267578119</v>
      </c>
      <c r="D41" s="30">
        <f t="shared" si="0"/>
        <v>-1.1199636095419185E-3</v>
      </c>
      <c r="E41" s="30">
        <f t="shared" si="0"/>
        <v>-9.9941347631978816E-3</v>
      </c>
    </row>
    <row r="42" spans="1:5" x14ac:dyDescent="0.25">
      <c r="A42" s="21">
        <v>45355</v>
      </c>
      <c r="B42" s="20">
        <v>205.36000061035159</v>
      </c>
      <c r="C42" s="20">
        <v>512.29998779296875</v>
      </c>
      <c r="D42" s="30">
        <f t="shared" si="0"/>
        <v>1.3422824856375026E-2</v>
      </c>
      <c r="E42" s="30">
        <f t="shared" si="0"/>
        <v>-1.0724145835053767E-3</v>
      </c>
    </row>
    <row r="43" spans="1:5" x14ac:dyDescent="0.25">
      <c r="A43" s="21">
        <v>45352</v>
      </c>
      <c r="B43" s="20">
        <v>202.63999938964841</v>
      </c>
      <c r="C43" s="20">
        <v>512.8499755859375</v>
      </c>
      <c r="D43" s="30">
        <f t="shared" si="0"/>
        <v>5.2511300443838449E-2</v>
      </c>
      <c r="E43" s="30">
        <f t="shared" si="0"/>
        <v>9.3882639342919294E-3</v>
      </c>
    </row>
    <row r="44" spans="1:5" x14ac:dyDescent="0.25">
      <c r="A44" s="21">
        <v>45351</v>
      </c>
      <c r="B44" s="20">
        <v>192.5299987792969</v>
      </c>
      <c r="C44" s="20">
        <v>508.07998657226563</v>
      </c>
      <c r="D44" s="30">
        <f t="shared" si="0"/>
        <v>9.0574408639790605E-2</v>
      </c>
      <c r="E44" s="30">
        <f t="shared" si="0"/>
        <v>3.5949448337488921E-3</v>
      </c>
    </row>
    <row r="45" spans="1:5" x14ac:dyDescent="0.25">
      <c r="A45" s="21">
        <v>45350</v>
      </c>
      <c r="B45" s="20">
        <v>176.53999328613281</v>
      </c>
      <c r="C45" s="20">
        <v>506.260009765625</v>
      </c>
      <c r="D45" s="30">
        <f t="shared" si="0"/>
        <v>-8.2022849093662531E-3</v>
      </c>
      <c r="E45" s="30">
        <f t="shared" si="0"/>
        <v>-1.3216478011485178E-3</v>
      </c>
    </row>
    <row r="46" spans="1:5" x14ac:dyDescent="0.25">
      <c r="A46" s="21">
        <v>45349</v>
      </c>
      <c r="B46" s="20">
        <v>178</v>
      </c>
      <c r="C46" s="20">
        <v>506.92999267578119</v>
      </c>
      <c r="D46" s="30">
        <f t="shared" si="0"/>
        <v>1.1306207347712816E-2</v>
      </c>
      <c r="E46" s="30">
        <f t="shared" si="0"/>
        <v>1.8577490850575362E-3</v>
      </c>
    </row>
    <row r="47" spans="1:5" x14ac:dyDescent="0.25">
      <c r="A47" s="21">
        <v>45348</v>
      </c>
      <c r="B47" s="20">
        <v>176.00999450683591</v>
      </c>
      <c r="C47" s="20">
        <v>505.989990234375</v>
      </c>
      <c r="D47" s="30">
        <f t="shared" si="0"/>
        <v>-2.8892462796329399E-3</v>
      </c>
      <c r="E47" s="30">
        <f t="shared" si="0"/>
        <v>-3.6625299729965421E-3</v>
      </c>
    </row>
    <row r="48" spans="1:5" x14ac:dyDescent="0.25">
      <c r="A48" s="21">
        <v>45345</v>
      </c>
      <c r="B48" s="20">
        <v>176.52000427246091</v>
      </c>
      <c r="C48" s="20">
        <v>507.85000610351563</v>
      </c>
      <c r="D48" s="30">
        <f t="shared" si="0"/>
        <v>-2.9363226217798299E-2</v>
      </c>
      <c r="E48" s="30">
        <f t="shared" si="0"/>
        <v>6.8966719904550722E-4</v>
      </c>
    </row>
    <row r="49" spans="1:5" x14ac:dyDescent="0.25">
      <c r="A49" s="21">
        <v>45344</v>
      </c>
      <c r="B49" s="20">
        <v>181.86000061035159</v>
      </c>
      <c r="C49" s="20">
        <v>507.5</v>
      </c>
      <c r="D49" s="30">
        <f t="shared" si="0"/>
        <v>0.10694508516789747</v>
      </c>
      <c r="E49" s="30">
        <f t="shared" si="0"/>
        <v>2.0695498324175388E-2</v>
      </c>
    </row>
    <row r="50" spans="1:5" x14ac:dyDescent="0.25">
      <c r="A50" s="21">
        <v>45343</v>
      </c>
      <c r="B50" s="20">
        <v>164.28999328613281</v>
      </c>
      <c r="C50" s="20">
        <v>497.20999145507813</v>
      </c>
      <c r="D50" s="30">
        <f t="shared" si="0"/>
        <v>-8.4495692838707503E-3</v>
      </c>
      <c r="E50" s="30">
        <f t="shared" si="0"/>
        <v>9.0583316009151815E-4</v>
      </c>
    </row>
    <row r="51" spans="1:5" x14ac:dyDescent="0.25">
      <c r="A51" s="21">
        <v>45342</v>
      </c>
      <c r="B51" s="20">
        <v>165.69000244140619</v>
      </c>
      <c r="C51" s="20">
        <v>496.760009765625</v>
      </c>
      <c r="D51" s="30">
        <f t="shared" si="0"/>
        <v>-4.7046603240933127E-2</v>
      </c>
      <c r="E51" s="30">
        <f t="shared" si="0"/>
        <v>-5.5053951797489065E-3</v>
      </c>
    </row>
    <row r="52" spans="1:5" x14ac:dyDescent="0.25">
      <c r="A52" s="21">
        <v>45338</v>
      </c>
      <c r="B52" s="20">
        <v>173.8699951171875</v>
      </c>
      <c r="C52" s="20">
        <v>499.510009765625</v>
      </c>
      <c r="D52" s="30">
        <f t="shared" si="0"/>
        <v>-1.6349849963005259E-2</v>
      </c>
      <c r="E52" s="30">
        <f t="shared" si="0"/>
        <v>-4.979980381600746E-3</v>
      </c>
    </row>
    <row r="53" spans="1:5" x14ac:dyDescent="0.25">
      <c r="A53" s="21">
        <v>45337</v>
      </c>
      <c r="B53" s="20">
        <v>176.75999450683591</v>
      </c>
      <c r="C53" s="20">
        <v>502.010009765625</v>
      </c>
      <c r="D53" s="30">
        <f t="shared" si="0"/>
        <v>-1.085619739528132E-2</v>
      </c>
      <c r="E53" s="30">
        <f t="shared" si="0"/>
        <v>6.8997380325150903E-3</v>
      </c>
    </row>
    <row r="54" spans="1:5" x14ac:dyDescent="0.25">
      <c r="A54" s="21">
        <v>45336</v>
      </c>
      <c r="B54" s="20">
        <v>178.69999694824219</v>
      </c>
      <c r="C54" s="20">
        <v>498.57000732421881</v>
      </c>
      <c r="D54" s="30">
        <f t="shared" si="0"/>
        <v>4.1739558950351086E-2</v>
      </c>
      <c r="E54" s="30">
        <f t="shared" si="0"/>
        <v>9.0876393984367088E-3</v>
      </c>
    </row>
    <row r="55" spans="1:5" x14ac:dyDescent="0.25">
      <c r="A55" s="21">
        <v>45335</v>
      </c>
      <c r="B55" s="20">
        <v>171.53999328613281</v>
      </c>
      <c r="C55" s="20">
        <v>494.07998657226563</v>
      </c>
      <c r="D55" s="30">
        <f t="shared" si="0"/>
        <v>-2.1523492996012861E-3</v>
      </c>
      <c r="E55" s="30">
        <f t="shared" si="0"/>
        <v>-1.377305334094614E-2</v>
      </c>
    </row>
    <row r="56" spans="1:5" x14ac:dyDescent="0.25">
      <c r="A56" s="21">
        <v>45334</v>
      </c>
      <c r="B56" s="20">
        <v>171.9100036621094</v>
      </c>
      <c r="C56" s="20">
        <v>500.98001098632813</v>
      </c>
      <c r="D56" s="30">
        <f t="shared" si="0"/>
        <v>-3.3046850623192903E-3</v>
      </c>
      <c r="E56" s="30">
        <f t="shared" si="0"/>
        <v>-4.3894895320195637E-4</v>
      </c>
    </row>
    <row r="57" spans="1:5" x14ac:dyDescent="0.25">
      <c r="A57" s="21">
        <v>45331</v>
      </c>
      <c r="B57" s="20">
        <v>172.47999572753909</v>
      </c>
      <c r="C57" s="20">
        <v>501.20001220703119</v>
      </c>
      <c r="D57" s="30">
        <f t="shared" si="0"/>
        <v>1.8482370895872791E-2</v>
      </c>
      <c r="E57" s="30">
        <f t="shared" si="0"/>
        <v>5.7794285609298335E-3</v>
      </c>
    </row>
    <row r="58" spans="1:5" x14ac:dyDescent="0.25">
      <c r="A58" s="21">
        <v>45330</v>
      </c>
      <c r="B58" s="20">
        <v>169.3500061035156</v>
      </c>
      <c r="C58" s="20">
        <v>498.32000732421881</v>
      </c>
      <c r="D58" s="30">
        <f t="shared" si="0"/>
        <v>-9.3014877453018174E-3</v>
      </c>
      <c r="E58" s="30">
        <f t="shared" si="0"/>
        <v>4.4168082314266499E-4</v>
      </c>
    </row>
    <row r="59" spans="1:5" x14ac:dyDescent="0.25">
      <c r="A59" s="21">
        <v>45329</v>
      </c>
      <c r="B59" s="20">
        <v>170.94000244140619</v>
      </c>
      <c r="C59" s="20">
        <v>498.10000610351563</v>
      </c>
      <c r="D59" s="30">
        <f t="shared" si="0"/>
        <v>1.8227290145301778E-2</v>
      </c>
      <c r="E59" s="30">
        <f t="shared" si="0"/>
        <v>8.3404085703004949E-3</v>
      </c>
    </row>
    <row r="60" spans="1:5" x14ac:dyDescent="0.25">
      <c r="A60" s="21">
        <v>45328</v>
      </c>
      <c r="B60" s="20">
        <v>167.8800048828125</v>
      </c>
      <c r="C60" s="20">
        <v>493.98001098632813</v>
      </c>
      <c r="D60" s="30">
        <f t="shared" si="0"/>
        <v>-3.6446025371295487E-2</v>
      </c>
      <c r="E60" s="30">
        <f t="shared" si="0"/>
        <v>2.9033057127196837E-3</v>
      </c>
    </row>
    <row r="61" spans="1:5" x14ac:dyDescent="0.25">
      <c r="A61" s="21">
        <v>45327</v>
      </c>
      <c r="B61" s="20">
        <v>174.22999572753909</v>
      </c>
      <c r="C61" s="20">
        <v>492.54998779296881</v>
      </c>
      <c r="D61" s="30">
        <f t="shared" si="0"/>
        <v>-1.9306584846715547E-2</v>
      </c>
      <c r="E61" s="30">
        <f t="shared" si="0"/>
        <v>-3.64118193248264E-3</v>
      </c>
    </row>
    <row r="62" spans="1:5" x14ac:dyDescent="0.25">
      <c r="A62" s="21">
        <v>45324</v>
      </c>
      <c r="B62" s="20">
        <v>177.6600036621094</v>
      </c>
      <c r="C62" s="20">
        <v>494.35000610351563</v>
      </c>
      <c r="D62" s="30">
        <f t="shared" si="0"/>
        <v>4.2116424885682235E-2</v>
      </c>
      <c r="E62" s="30">
        <f t="shared" si="0"/>
        <v>1.0527378920638597E-2</v>
      </c>
    </row>
    <row r="63" spans="1:5" x14ac:dyDescent="0.25">
      <c r="A63" s="21">
        <v>45323</v>
      </c>
      <c r="B63" s="20">
        <v>170.47999572753909</v>
      </c>
      <c r="C63" s="20">
        <v>489.20001220703119</v>
      </c>
      <c r="D63" s="30">
        <f t="shared" si="0"/>
        <v>1.6637803360446402E-2</v>
      </c>
      <c r="E63" s="30">
        <f t="shared" si="0"/>
        <v>1.3088152875065706E-2</v>
      </c>
    </row>
    <row r="64" spans="1:5" x14ac:dyDescent="0.25">
      <c r="A64" s="21">
        <v>45322</v>
      </c>
      <c r="B64" s="20">
        <v>167.69000244140619</v>
      </c>
      <c r="C64" s="20">
        <v>482.8800048828125</v>
      </c>
      <c r="D64" s="30">
        <f t="shared" si="0"/>
        <v>-2.5398088917788386E-2</v>
      </c>
      <c r="E64" s="30">
        <f t="shared" si="0"/>
        <v>-1.6317320635176435E-2</v>
      </c>
    </row>
    <row r="65" spans="1:5" x14ac:dyDescent="0.25">
      <c r="A65" s="21">
        <v>45321</v>
      </c>
      <c r="B65" s="20">
        <v>172.05999755859381</v>
      </c>
      <c r="C65" s="20">
        <v>490.8900146484375</v>
      </c>
      <c r="D65" s="30">
        <f t="shared" si="0"/>
        <v>-3.2446742467801437E-2</v>
      </c>
      <c r="E65" s="30">
        <f t="shared" si="0"/>
        <v>-7.7345324105237978E-4</v>
      </c>
    </row>
    <row r="66" spans="1:5" x14ac:dyDescent="0.25">
      <c r="A66" s="21">
        <v>45320</v>
      </c>
      <c r="B66" s="20">
        <v>177.83000183105469</v>
      </c>
      <c r="C66" s="20">
        <v>491.26998901367188</v>
      </c>
      <c r="D66" s="30">
        <f t="shared" si="0"/>
        <v>3.2722247168106566E-3</v>
      </c>
      <c r="E66" s="30">
        <f t="shared" si="0"/>
        <v>7.9193806498858432E-3</v>
      </c>
    </row>
    <row r="67" spans="1:5" x14ac:dyDescent="0.25">
      <c r="A67" s="21">
        <v>45317</v>
      </c>
      <c r="B67" s="20">
        <v>177.25</v>
      </c>
      <c r="C67" s="20">
        <v>487.41000366210938</v>
      </c>
      <c r="D67" s="30">
        <f t="shared" ref="D67:E130" si="1">+B67/B68-1</f>
        <v>-1.707980812832377E-2</v>
      </c>
      <c r="E67" s="30">
        <f t="shared" si="1"/>
        <v>-1.2704037021049608E-3</v>
      </c>
    </row>
    <row r="68" spans="1:5" x14ac:dyDescent="0.25">
      <c r="A68" s="21">
        <v>45316</v>
      </c>
      <c r="B68" s="20">
        <v>180.33000183105469</v>
      </c>
      <c r="C68" s="20">
        <v>488.02999877929688</v>
      </c>
      <c r="D68" s="30">
        <f t="shared" si="1"/>
        <v>1.1442081001416193E-2</v>
      </c>
      <c r="E68" s="30">
        <f t="shared" si="1"/>
        <v>5.4388925424670997E-3</v>
      </c>
    </row>
    <row r="69" spans="1:5" x14ac:dyDescent="0.25">
      <c r="A69" s="21">
        <v>45315</v>
      </c>
      <c r="B69" s="20">
        <v>178.28999328613281</v>
      </c>
      <c r="C69" s="20">
        <v>485.3900146484375</v>
      </c>
      <c r="D69" s="30">
        <f t="shared" si="1"/>
        <v>5.8603462917074189E-2</v>
      </c>
      <c r="E69" s="30">
        <f t="shared" si="1"/>
        <v>1.0931594952936496E-3</v>
      </c>
    </row>
    <row r="70" spans="1:5" x14ac:dyDescent="0.25">
      <c r="A70" s="21">
        <v>45314</v>
      </c>
      <c r="B70" s="20">
        <v>168.41999816894531</v>
      </c>
      <c r="C70" s="20">
        <v>484.8599853515625</v>
      </c>
      <c r="D70" s="30">
        <f t="shared" si="1"/>
        <v>1.4270751790719238E-3</v>
      </c>
      <c r="E70" s="30">
        <f t="shared" si="1"/>
        <v>2.9164817642564067E-3</v>
      </c>
    </row>
    <row r="71" spans="1:5" x14ac:dyDescent="0.25">
      <c r="A71" s="21">
        <v>45313</v>
      </c>
      <c r="B71" s="20">
        <v>168.17999267578119</v>
      </c>
      <c r="C71" s="20">
        <v>483.45001220703119</v>
      </c>
      <c r="D71" s="30">
        <f t="shared" si="1"/>
        <v>-3.4724233485139311E-2</v>
      </c>
      <c r="E71" s="30">
        <f t="shared" si="1"/>
        <v>2.114336891851476E-3</v>
      </c>
    </row>
    <row r="72" spans="1:5" x14ac:dyDescent="0.25">
      <c r="A72" s="21">
        <v>45310</v>
      </c>
      <c r="B72" s="20">
        <v>174.22999572753909</v>
      </c>
      <c r="C72" s="20">
        <v>482.42999267578119</v>
      </c>
      <c r="D72" s="30">
        <f t="shared" si="1"/>
        <v>7.1064103330153339E-2</v>
      </c>
      <c r="E72" s="30">
        <f t="shared" si="1"/>
        <v>1.2466164165346738E-2</v>
      </c>
    </row>
    <row r="73" spans="1:5" x14ac:dyDescent="0.25">
      <c r="A73" s="21">
        <v>45309</v>
      </c>
      <c r="B73" s="20">
        <v>162.66999816894531</v>
      </c>
      <c r="C73" s="20">
        <v>476.489990234375</v>
      </c>
      <c r="D73" s="30">
        <f t="shared" si="1"/>
        <v>1.5608416236372991E-2</v>
      </c>
      <c r="E73" s="30">
        <f t="shared" si="1"/>
        <v>8.8928023321790395E-3</v>
      </c>
    </row>
    <row r="74" spans="1:5" x14ac:dyDescent="0.25">
      <c r="A74" s="21">
        <v>45308</v>
      </c>
      <c r="B74" s="20">
        <v>160.16999816894531</v>
      </c>
      <c r="C74" s="20">
        <v>472.29000854492188</v>
      </c>
      <c r="D74" s="30">
        <f t="shared" si="1"/>
        <v>9.0083950251771405E-3</v>
      </c>
      <c r="E74" s="30">
        <f t="shared" si="1"/>
        <v>-5.5586805878178325E-3</v>
      </c>
    </row>
    <row r="75" spans="1:5" x14ac:dyDescent="0.25">
      <c r="A75" s="21">
        <v>45307</v>
      </c>
      <c r="B75" s="20">
        <v>158.74000549316409</v>
      </c>
      <c r="C75" s="20">
        <v>474.92999267578119</v>
      </c>
      <c r="D75" s="30">
        <f t="shared" si="1"/>
        <v>8.3105950719607469E-2</v>
      </c>
      <c r="E75" s="30">
        <f t="shared" si="1"/>
        <v>-3.6712260361014826E-3</v>
      </c>
    </row>
    <row r="76" spans="1:5" x14ac:dyDescent="0.25">
      <c r="A76" s="21">
        <v>45303</v>
      </c>
      <c r="B76" s="20">
        <v>146.55999755859381</v>
      </c>
      <c r="C76" s="20">
        <v>476.67999267578119</v>
      </c>
      <c r="D76" s="30">
        <f t="shared" si="1"/>
        <v>-9.8635770282755608E-3</v>
      </c>
      <c r="E76" s="30">
        <f t="shared" si="1"/>
        <v>6.9273972507066794E-4</v>
      </c>
    </row>
    <row r="77" spans="1:5" x14ac:dyDescent="0.25">
      <c r="A77" s="21">
        <v>45302</v>
      </c>
      <c r="B77" s="20">
        <v>148.02000427246091</v>
      </c>
      <c r="C77" s="20">
        <v>476.35000610351563</v>
      </c>
      <c r="D77" s="30">
        <f t="shared" si="1"/>
        <v>-3.5006667374102296E-3</v>
      </c>
      <c r="E77" s="30">
        <f t="shared" si="1"/>
        <v>-4.4064012118927298E-4</v>
      </c>
    </row>
    <row r="78" spans="1:5" x14ac:dyDescent="0.25">
      <c r="A78" s="21">
        <v>45301</v>
      </c>
      <c r="B78" s="20">
        <v>148.53999328613281</v>
      </c>
      <c r="C78" s="20">
        <v>476.55999755859381</v>
      </c>
      <c r="D78" s="30">
        <f t="shared" si="1"/>
        <v>-4.8238057564052861E-3</v>
      </c>
      <c r="E78" s="30">
        <f t="shared" si="1"/>
        <v>5.6554246817062115E-3</v>
      </c>
    </row>
    <row r="79" spans="1:5" x14ac:dyDescent="0.25">
      <c r="A79" s="21">
        <v>45300</v>
      </c>
      <c r="B79" s="20">
        <v>149.25999450683591</v>
      </c>
      <c r="C79" s="20">
        <v>473.8800048828125</v>
      </c>
      <c r="D79" s="30">
        <f t="shared" si="1"/>
        <v>2.1069927386615728E-2</v>
      </c>
      <c r="E79" s="30">
        <f t="shared" si="1"/>
        <v>-1.5170695563498926E-3</v>
      </c>
    </row>
    <row r="80" spans="1:5" x14ac:dyDescent="0.25">
      <c r="A80" s="21">
        <v>45299</v>
      </c>
      <c r="B80" s="20">
        <v>146.17999267578119</v>
      </c>
      <c r="C80" s="20">
        <v>474.60000610351563</v>
      </c>
      <c r="D80" s="30">
        <f t="shared" si="1"/>
        <v>5.4841901748506228E-2</v>
      </c>
      <c r="E80" s="30">
        <f t="shared" si="1"/>
        <v>1.4275928543528549E-2</v>
      </c>
    </row>
    <row r="81" spans="1:5" x14ac:dyDescent="0.25">
      <c r="A81" s="21">
        <v>45296</v>
      </c>
      <c r="B81" s="20">
        <v>138.58000183105469</v>
      </c>
      <c r="C81" s="20">
        <v>467.92001342773438</v>
      </c>
      <c r="D81" s="30">
        <f t="shared" si="1"/>
        <v>1.8895724049820428E-2</v>
      </c>
      <c r="E81" s="30">
        <f t="shared" si="1"/>
        <v>1.36965984015891E-3</v>
      </c>
    </row>
    <row r="82" spans="1:5" x14ac:dyDescent="0.25">
      <c r="A82" s="21">
        <v>45295</v>
      </c>
      <c r="B82" s="20">
        <v>136.00999450683591</v>
      </c>
      <c r="C82" s="20">
        <v>467.27999877929688</v>
      </c>
      <c r="D82" s="30">
        <f t="shared" si="1"/>
        <v>5.0989295393986112E-3</v>
      </c>
      <c r="E82" s="30">
        <f t="shared" si="1"/>
        <v>-3.2210792425203527E-3</v>
      </c>
    </row>
    <row r="83" spans="1:5" x14ac:dyDescent="0.25">
      <c r="A83" s="21">
        <v>45294</v>
      </c>
      <c r="B83" s="20">
        <v>135.32000732421881</v>
      </c>
      <c r="C83" s="20">
        <v>468.79000854492188</v>
      </c>
      <c r="D83" s="30">
        <f t="shared" si="1"/>
        <v>-2.3524278133653098E-2</v>
      </c>
      <c r="E83" s="30">
        <f t="shared" si="1"/>
        <v>-8.1666886732423283E-3</v>
      </c>
    </row>
    <row r="84" spans="1:5" x14ac:dyDescent="0.25">
      <c r="A84" s="21">
        <v>45293</v>
      </c>
      <c r="B84" s="20">
        <v>138.58000183105469</v>
      </c>
      <c r="C84" s="20">
        <v>472.64999389648438</v>
      </c>
      <c r="D84" s="30">
        <f t="shared" si="1"/>
        <v>-5.9900967449228792E-2</v>
      </c>
      <c r="E84" s="30">
        <f t="shared" si="1"/>
        <v>-5.5963553802200749E-3</v>
      </c>
    </row>
    <row r="85" spans="1:5" x14ac:dyDescent="0.25">
      <c r="A85" s="21">
        <v>45289</v>
      </c>
      <c r="B85" s="20">
        <v>147.4100036621094</v>
      </c>
      <c r="C85" s="20">
        <v>475.30999755859381</v>
      </c>
      <c r="D85" s="30">
        <f t="shared" si="1"/>
        <v>-9.0749589578968948E-3</v>
      </c>
      <c r="E85" s="30">
        <f t="shared" si="1"/>
        <v>-2.8949734119544379E-3</v>
      </c>
    </row>
    <row r="86" spans="1:5" x14ac:dyDescent="0.25">
      <c r="A86" s="21">
        <v>45288</v>
      </c>
      <c r="B86" s="20">
        <v>148.75999450683591</v>
      </c>
      <c r="C86" s="20">
        <v>476.69000244140619</v>
      </c>
      <c r="D86" s="30">
        <f t="shared" si="1"/>
        <v>1.8415739356036021E-2</v>
      </c>
      <c r="E86" s="30">
        <f t="shared" si="1"/>
        <v>3.7773115378980648E-4</v>
      </c>
    </row>
    <row r="87" spans="1:5" x14ac:dyDescent="0.25">
      <c r="A87" s="21">
        <v>45287</v>
      </c>
      <c r="B87" s="20">
        <v>146.07000732421881</v>
      </c>
      <c r="C87" s="20">
        <v>476.510009765625</v>
      </c>
      <c r="D87" s="30">
        <f t="shared" si="1"/>
        <v>1.8548243457106928E-2</v>
      </c>
      <c r="E87" s="30">
        <f t="shared" si="1"/>
        <v>1.8080855254416495E-3</v>
      </c>
    </row>
    <row r="88" spans="1:5" x14ac:dyDescent="0.25">
      <c r="A88" s="21">
        <v>45286</v>
      </c>
      <c r="B88" s="20">
        <v>143.4100036621094</v>
      </c>
      <c r="C88" s="20">
        <v>475.64999389648438</v>
      </c>
      <c r="D88" s="30">
        <f t="shared" si="1"/>
        <v>2.7292244928475373E-2</v>
      </c>
      <c r="E88" s="30">
        <f t="shared" si="1"/>
        <v>4.2225272369307287E-3</v>
      </c>
    </row>
    <row r="89" spans="1:5" x14ac:dyDescent="0.25">
      <c r="A89" s="21">
        <v>45282</v>
      </c>
      <c r="B89" s="20">
        <v>139.6000061035156</v>
      </c>
      <c r="C89" s="20">
        <v>473.64999389648438</v>
      </c>
      <c r="D89" s="30">
        <f t="shared" si="1"/>
        <v>-2.2156925915209902E-3</v>
      </c>
      <c r="E89" s="30">
        <f t="shared" si="1"/>
        <v>2.0096925426713597E-3</v>
      </c>
    </row>
    <row r="90" spans="1:5" x14ac:dyDescent="0.25">
      <c r="A90" s="21">
        <v>45281</v>
      </c>
      <c r="B90" s="20">
        <v>139.9100036621094</v>
      </c>
      <c r="C90" s="20">
        <v>472.70001220703119</v>
      </c>
      <c r="D90" s="30">
        <f t="shared" si="1"/>
        <v>3.2774801811456422E-2</v>
      </c>
      <c r="E90" s="30">
        <f t="shared" si="1"/>
        <v>9.4819167744615296E-3</v>
      </c>
    </row>
    <row r="91" spans="1:5" x14ac:dyDescent="0.25">
      <c r="A91" s="21">
        <v>45280</v>
      </c>
      <c r="B91" s="20">
        <v>135.4700012207031</v>
      </c>
      <c r="C91" s="20">
        <v>468.260009765625</v>
      </c>
      <c r="D91" s="30">
        <f t="shared" si="1"/>
        <v>-3.3392742629999472E-2</v>
      </c>
      <c r="E91" s="30">
        <f t="shared" si="1"/>
        <v>-1.3857271129248727E-2</v>
      </c>
    </row>
    <row r="92" spans="1:5" x14ac:dyDescent="0.25">
      <c r="A92" s="21">
        <v>45279</v>
      </c>
      <c r="B92" s="20">
        <v>140.1499938964844</v>
      </c>
      <c r="C92" s="20">
        <v>474.83999633789063</v>
      </c>
      <c r="D92" s="30">
        <f t="shared" si="1"/>
        <v>8.9992804530398818E-3</v>
      </c>
      <c r="E92" s="30">
        <f t="shared" si="1"/>
        <v>6.0808846108111325E-3</v>
      </c>
    </row>
    <row r="93" spans="1:5" x14ac:dyDescent="0.25">
      <c r="A93" s="21">
        <v>45278</v>
      </c>
      <c r="B93" s="20">
        <v>138.8999938964844</v>
      </c>
      <c r="C93" s="20">
        <v>471.97000122070313</v>
      </c>
      <c r="D93" s="30">
        <f t="shared" si="1"/>
        <v>-1.7966224287869759E-3</v>
      </c>
      <c r="E93" s="30">
        <f t="shared" si="1"/>
        <v>5.6250713228847005E-3</v>
      </c>
    </row>
    <row r="94" spans="1:5" x14ac:dyDescent="0.25">
      <c r="A94" s="21">
        <v>45275</v>
      </c>
      <c r="B94" s="20">
        <v>139.1499938964844</v>
      </c>
      <c r="C94" s="20">
        <v>469.32998657226563</v>
      </c>
      <c r="D94" s="30">
        <f t="shared" si="1"/>
        <v>8.3332891049594515E-3</v>
      </c>
      <c r="E94" s="30">
        <f t="shared" si="1"/>
        <v>-5.6778948283112696E-3</v>
      </c>
    </row>
    <row r="95" spans="1:5" x14ac:dyDescent="0.25">
      <c r="A95" s="21">
        <v>45274</v>
      </c>
      <c r="B95" s="20">
        <v>138</v>
      </c>
      <c r="C95" s="20">
        <v>472.010009765625</v>
      </c>
      <c r="D95" s="30">
        <f t="shared" si="1"/>
        <v>-1.3749362330806036E-3</v>
      </c>
      <c r="E95" s="30">
        <f t="shared" si="1"/>
        <v>3.2093725092985359E-3</v>
      </c>
    </row>
    <row r="96" spans="1:5" x14ac:dyDescent="0.25">
      <c r="A96" s="21">
        <v>45273</v>
      </c>
      <c r="B96" s="20">
        <v>138.19000244140619</v>
      </c>
      <c r="C96" s="20">
        <v>470.5</v>
      </c>
      <c r="D96" s="30">
        <f t="shared" si="1"/>
        <v>4.2148232576271205E-3</v>
      </c>
      <c r="E96" s="30">
        <f t="shared" si="1"/>
        <v>1.3790118104538118E-2</v>
      </c>
    </row>
    <row r="97" spans="1:5" x14ac:dyDescent="0.25">
      <c r="A97" s="21">
        <v>45272</v>
      </c>
      <c r="B97" s="20">
        <v>137.61000061035159</v>
      </c>
      <c r="C97" s="20">
        <v>464.10000610351563</v>
      </c>
      <c r="D97" s="30">
        <f t="shared" si="1"/>
        <v>2.380772904587225E-2</v>
      </c>
      <c r="E97" s="30">
        <f t="shared" si="1"/>
        <v>4.5672328702839327E-3</v>
      </c>
    </row>
    <row r="98" spans="1:5" x14ac:dyDescent="0.25">
      <c r="A98" s="21">
        <v>45271</v>
      </c>
      <c r="B98" s="20">
        <v>134.4100036621094</v>
      </c>
      <c r="C98" s="20">
        <v>461.989990234375</v>
      </c>
      <c r="D98" s="30">
        <f t="shared" si="1"/>
        <v>4.2584591771166691E-2</v>
      </c>
      <c r="E98" s="30">
        <f t="shared" si="1"/>
        <v>3.8895653625896642E-3</v>
      </c>
    </row>
    <row r="99" spans="1:5" x14ac:dyDescent="0.25">
      <c r="A99" s="21">
        <v>45268</v>
      </c>
      <c r="B99" s="20">
        <v>128.91999816894531</v>
      </c>
      <c r="C99" s="20">
        <v>460.20001220703119</v>
      </c>
      <c r="D99" s="30">
        <f t="shared" si="1"/>
        <v>4.284514081781543E-3</v>
      </c>
      <c r="E99" s="30">
        <f t="shared" si="1"/>
        <v>4.299153642212783E-3</v>
      </c>
    </row>
    <row r="100" spans="1:5" x14ac:dyDescent="0.25">
      <c r="A100" s="21">
        <v>45267</v>
      </c>
      <c r="B100" s="20">
        <v>128.3699951171875</v>
      </c>
      <c r="C100" s="20">
        <v>458.23001098632813</v>
      </c>
      <c r="D100" s="30">
        <f t="shared" si="1"/>
        <v>9.8870017570073854E-2</v>
      </c>
      <c r="E100" s="30">
        <f t="shared" si="1"/>
        <v>7.6304009723535682E-3</v>
      </c>
    </row>
    <row r="101" spans="1:5" x14ac:dyDescent="0.25">
      <c r="A101" s="21">
        <v>45266</v>
      </c>
      <c r="B101" s="20">
        <v>116.8199996948242</v>
      </c>
      <c r="C101" s="20">
        <v>454.760009765625</v>
      </c>
      <c r="D101" s="30">
        <f t="shared" si="1"/>
        <v>-1.3177881354856646E-2</v>
      </c>
      <c r="E101" s="30">
        <f t="shared" si="1"/>
        <v>-4.0297772958712841E-3</v>
      </c>
    </row>
    <row r="102" spans="1:5" x14ac:dyDescent="0.25">
      <c r="A102" s="21">
        <v>45265</v>
      </c>
      <c r="B102" s="20">
        <v>118.379997253418</v>
      </c>
      <c r="C102" s="20">
        <v>456.60000610351563</v>
      </c>
      <c r="D102" s="30">
        <f t="shared" si="1"/>
        <v>-1.602449539472306E-3</v>
      </c>
      <c r="E102" s="30">
        <f t="shared" si="1"/>
        <v>-1.9706220282789122E-4</v>
      </c>
    </row>
    <row r="103" spans="1:5" x14ac:dyDescent="0.25">
      <c r="A103" s="21">
        <v>45264</v>
      </c>
      <c r="B103" s="20">
        <v>118.5699996948242</v>
      </c>
      <c r="C103" s="20">
        <v>456.69000244140619</v>
      </c>
      <c r="D103" s="30">
        <f t="shared" si="1"/>
        <v>-2.3230906244362859E-2</v>
      </c>
      <c r="E103" s="30">
        <f t="shared" si="1"/>
        <v>-5.249408908886033E-3</v>
      </c>
    </row>
    <row r="104" spans="1:5" x14ac:dyDescent="0.25">
      <c r="A104" s="21">
        <v>45261</v>
      </c>
      <c r="B104" s="20">
        <v>121.38999938964839</v>
      </c>
      <c r="C104" s="20">
        <v>459.10000610351563</v>
      </c>
      <c r="D104" s="30">
        <f t="shared" si="1"/>
        <v>1.8982809556560287E-3</v>
      </c>
      <c r="E104" s="30">
        <f t="shared" si="1"/>
        <v>5.9158901032843048E-3</v>
      </c>
    </row>
    <row r="105" spans="1:5" x14ac:dyDescent="0.25">
      <c r="A105" s="21">
        <v>45260</v>
      </c>
      <c r="B105" s="20">
        <v>121.1600036621094</v>
      </c>
      <c r="C105" s="20">
        <v>456.39999389648438</v>
      </c>
      <c r="D105" s="30">
        <f t="shared" si="1"/>
        <v>-2.1719780744072992E-2</v>
      </c>
      <c r="E105" s="30">
        <f t="shared" si="1"/>
        <v>3.9374598064263466E-3</v>
      </c>
    </row>
    <row r="106" spans="1:5" x14ac:dyDescent="0.25">
      <c r="A106" s="21">
        <v>45259</v>
      </c>
      <c r="B106" s="20">
        <v>123.84999847412109</v>
      </c>
      <c r="C106" s="20">
        <v>454.6099853515625</v>
      </c>
      <c r="D106" s="30">
        <f t="shared" si="1"/>
        <v>1.5080700808743019E-2</v>
      </c>
      <c r="E106" s="30">
        <f t="shared" si="1"/>
        <v>-7.0342103042375648E-4</v>
      </c>
    </row>
    <row r="107" spans="1:5" x14ac:dyDescent="0.25">
      <c r="A107" s="21">
        <v>45258</v>
      </c>
      <c r="B107" s="20">
        <v>122.0100021362305</v>
      </c>
      <c r="C107" s="20">
        <v>454.92999267578119</v>
      </c>
      <c r="D107" s="30">
        <f t="shared" si="1"/>
        <v>-5.2180952440784578E-3</v>
      </c>
      <c r="E107" s="30">
        <f t="shared" si="1"/>
        <v>9.9010226759266295E-4</v>
      </c>
    </row>
    <row r="108" spans="1:5" x14ac:dyDescent="0.25">
      <c r="A108" s="21">
        <v>45257</v>
      </c>
      <c r="B108" s="20">
        <v>122.65000152587891</v>
      </c>
      <c r="C108" s="20">
        <v>454.48001098632813</v>
      </c>
      <c r="D108" s="30">
        <f t="shared" si="1"/>
        <v>2.7798542561674466E-3</v>
      </c>
      <c r="E108" s="30">
        <f t="shared" si="1"/>
        <v>-1.8009594303207699E-3</v>
      </c>
    </row>
    <row r="109" spans="1:5" x14ac:dyDescent="0.25">
      <c r="A109" s="21">
        <v>45254</v>
      </c>
      <c r="B109" s="20">
        <v>122.30999755859381</v>
      </c>
      <c r="C109" s="20">
        <v>455.29998779296881</v>
      </c>
      <c r="D109" s="30">
        <f t="shared" si="1"/>
        <v>-1.6325571312478804E-3</v>
      </c>
      <c r="E109" s="30">
        <f t="shared" si="1"/>
        <v>6.1535489881192618E-4</v>
      </c>
    </row>
    <row r="110" spans="1:5" x14ac:dyDescent="0.25">
      <c r="A110" s="21">
        <v>45252</v>
      </c>
      <c r="B110" s="20">
        <v>122.5100021362305</v>
      </c>
      <c r="C110" s="20">
        <v>455.01998901367188</v>
      </c>
      <c r="D110" s="30">
        <f t="shared" si="1"/>
        <v>2.8113447223620192E-2</v>
      </c>
      <c r="E110" s="30">
        <f t="shared" si="1"/>
        <v>3.8608335923762116E-3</v>
      </c>
    </row>
    <row r="111" spans="1:5" x14ac:dyDescent="0.25">
      <c r="A111" s="21">
        <v>45251</v>
      </c>
      <c r="B111" s="20">
        <v>119.1600036621094</v>
      </c>
      <c r="C111" s="20">
        <v>453.26998901367188</v>
      </c>
      <c r="D111" s="30">
        <f t="shared" si="1"/>
        <v>-1.9501317707502852E-2</v>
      </c>
      <c r="E111" s="30">
        <f t="shared" si="1"/>
        <v>-2.1794142796411897E-3</v>
      </c>
    </row>
    <row r="112" spans="1:5" x14ac:dyDescent="0.25">
      <c r="A112" s="21">
        <v>45250</v>
      </c>
      <c r="B112" s="20">
        <v>121.5299987792969</v>
      </c>
      <c r="C112" s="20">
        <v>454.260009765625</v>
      </c>
      <c r="D112" s="30">
        <f t="shared" si="1"/>
        <v>7.5443211075592043E-3</v>
      </c>
      <c r="E112" s="30">
        <f t="shared" si="1"/>
        <v>7.6976001129744898E-3</v>
      </c>
    </row>
    <row r="113" spans="1:5" x14ac:dyDescent="0.25">
      <c r="A113" s="21">
        <v>45247</v>
      </c>
      <c r="B113" s="20">
        <v>120.620002746582</v>
      </c>
      <c r="C113" s="20">
        <v>450.79000854492188</v>
      </c>
      <c r="D113" s="30">
        <f t="shared" si="1"/>
        <v>6.5926804928293503E-3</v>
      </c>
      <c r="E113" s="30">
        <f t="shared" si="1"/>
        <v>1.2438032670611943E-3</v>
      </c>
    </row>
    <row r="114" spans="1:5" x14ac:dyDescent="0.25">
      <c r="A114" s="21">
        <v>45246</v>
      </c>
      <c r="B114" s="20">
        <v>119.8300018310547</v>
      </c>
      <c r="C114" s="20">
        <v>450.23001098632813</v>
      </c>
      <c r="D114" s="30">
        <f t="shared" si="1"/>
        <v>1.5508490093683935E-2</v>
      </c>
      <c r="E114" s="30">
        <f t="shared" si="1"/>
        <v>1.2231327154985649E-3</v>
      </c>
    </row>
    <row r="115" spans="1:5" x14ac:dyDescent="0.25">
      <c r="A115" s="21">
        <v>45245</v>
      </c>
      <c r="B115" s="20">
        <v>118</v>
      </c>
      <c r="C115" s="20">
        <v>449.67999267578119</v>
      </c>
      <c r="D115" s="30">
        <f t="shared" si="1"/>
        <v>-1.568232646388712E-2</v>
      </c>
      <c r="E115" s="30">
        <f t="shared" si="1"/>
        <v>2.1170451411640645E-3</v>
      </c>
    </row>
    <row r="116" spans="1:5" x14ac:dyDescent="0.25">
      <c r="A116" s="21">
        <v>45244</v>
      </c>
      <c r="B116" s="20">
        <v>119.879997253418</v>
      </c>
      <c r="C116" s="20">
        <v>448.73001098632813</v>
      </c>
      <c r="D116" s="30">
        <f t="shared" si="1"/>
        <v>2.6457713106155856E-2</v>
      </c>
      <c r="E116" s="30">
        <f t="shared" si="1"/>
        <v>1.940073263262887E-2</v>
      </c>
    </row>
    <row r="117" spans="1:5" x14ac:dyDescent="0.25">
      <c r="A117" s="21">
        <v>45243</v>
      </c>
      <c r="B117" s="20">
        <v>116.7900009155273</v>
      </c>
      <c r="C117" s="20">
        <v>440.19000244140619</v>
      </c>
      <c r="D117" s="30">
        <f t="shared" si="1"/>
        <v>-1.5178307428517779E-2</v>
      </c>
      <c r="E117" s="30">
        <f t="shared" si="1"/>
        <v>-9.5318518444653666E-4</v>
      </c>
    </row>
    <row r="118" spans="1:5" x14ac:dyDescent="0.25">
      <c r="A118" s="21">
        <v>45240</v>
      </c>
      <c r="B118" s="20">
        <v>118.5899963378906</v>
      </c>
      <c r="C118" s="20">
        <v>440.6099853515625</v>
      </c>
      <c r="D118" s="30">
        <f t="shared" si="1"/>
        <v>4.4937867390243413E-2</v>
      </c>
      <c r="E118" s="30">
        <f t="shared" si="1"/>
        <v>1.5604806082469169E-2</v>
      </c>
    </row>
    <row r="119" spans="1:5" x14ac:dyDescent="0.25">
      <c r="A119" s="21">
        <v>45239</v>
      </c>
      <c r="B119" s="20">
        <v>113.4899978637695</v>
      </c>
      <c r="C119" s="20">
        <v>433.83999633789063</v>
      </c>
      <c r="D119" s="30">
        <f t="shared" si="1"/>
        <v>-8.8034578171503064E-4</v>
      </c>
      <c r="E119" s="30">
        <f t="shared" si="1"/>
        <v>-7.7987505136863922E-3</v>
      </c>
    </row>
    <row r="120" spans="1:5" x14ac:dyDescent="0.25">
      <c r="A120" s="21">
        <v>45238</v>
      </c>
      <c r="B120" s="20">
        <v>113.5899963378906</v>
      </c>
      <c r="C120" s="20">
        <v>437.25</v>
      </c>
      <c r="D120" s="30">
        <f t="shared" si="1"/>
        <v>1.2340184523078612E-3</v>
      </c>
      <c r="E120" s="30">
        <f t="shared" si="1"/>
        <v>7.3239953672921132E-4</v>
      </c>
    </row>
    <row r="121" spans="1:5" x14ac:dyDescent="0.25">
      <c r="A121" s="21">
        <v>45237</v>
      </c>
      <c r="B121" s="20">
        <v>113.4499969482422</v>
      </c>
      <c r="C121" s="20">
        <v>436.92999267578119</v>
      </c>
      <c r="D121" s="30">
        <f t="shared" si="1"/>
        <v>1.5212500655411132E-2</v>
      </c>
      <c r="E121" s="30">
        <f t="shared" si="1"/>
        <v>2.8460378421049093E-3</v>
      </c>
    </row>
    <row r="122" spans="1:5" x14ac:dyDescent="0.25">
      <c r="A122" s="21">
        <v>45236</v>
      </c>
      <c r="B122" s="20">
        <v>111.75</v>
      </c>
      <c r="C122" s="20">
        <v>435.69000244140619</v>
      </c>
      <c r="D122" s="30">
        <f t="shared" si="1"/>
        <v>-4.4543429844098315E-3</v>
      </c>
      <c r="E122" s="30">
        <f t="shared" si="1"/>
        <v>2.3004899914504939E-3</v>
      </c>
    </row>
    <row r="123" spans="1:5" x14ac:dyDescent="0.25">
      <c r="A123" s="21">
        <v>45233</v>
      </c>
      <c r="B123" s="20">
        <v>112.25</v>
      </c>
      <c r="C123" s="20">
        <v>434.69000244140619</v>
      </c>
      <c r="D123" s="30">
        <f t="shared" si="1"/>
        <v>4.0990430250297472E-2</v>
      </c>
      <c r="E123" s="30">
        <f t="shared" si="1"/>
        <v>9.1233925775038305E-3</v>
      </c>
    </row>
    <row r="124" spans="1:5" x14ac:dyDescent="0.25">
      <c r="A124" s="21">
        <v>45232</v>
      </c>
      <c r="B124" s="20">
        <v>107.8300018310547</v>
      </c>
      <c r="C124" s="20">
        <v>430.760009765625</v>
      </c>
      <c r="D124" s="30">
        <f t="shared" si="1"/>
        <v>-1.9437160560262789E-3</v>
      </c>
      <c r="E124" s="30">
        <f t="shared" si="1"/>
        <v>1.9164354406221662E-2</v>
      </c>
    </row>
    <row r="125" spans="1:5" x14ac:dyDescent="0.25">
      <c r="A125" s="21">
        <v>45231</v>
      </c>
      <c r="B125" s="20">
        <v>108.0400009155273</v>
      </c>
      <c r="C125" s="20">
        <v>422.66000366210938</v>
      </c>
      <c r="D125" s="30">
        <f t="shared" si="1"/>
        <v>9.6852801172865988E-2</v>
      </c>
      <c r="E125" s="30">
        <f t="shared" si="1"/>
        <v>1.0664732962442525E-2</v>
      </c>
    </row>
    <row r="126" spans="1:5" x14ac:dyDescent="0.25">
      <c r="A126" s="21">
        <v>45230</v>
      </c>
      <c r="B126" s="20">
        <v>98.5</v>
      </c>
      <c r="C126" s="20">
        <v>418.20001220703119</v>
      </c>
      <c r="D126" s="30">
        <f t="shared" si="1"/>
        <v>2.4121435719099082E-2</v>
      </c>
      <c r="E126" s="30">
        <f t="shared" si="1"/>
        <v>6.2802663493817246E-3</v>
      </c>
    </row>
    <row r="127" spans="1:5" x14ac:dyDescent="0.25">
      <c r="A127" s="21">
        <v>45229</v>
      </c>
      <c r="B127" s="20">
        <v>96.180000305175781</v>
      </c>
      <c r="C127" s="20">
        <v>415.58999633789063</v>
      </c>
      <c r="D127" s="30">
        <f t="shared" si="1"/>
        <v>-2.5925541761776527E-3</v>
      </c>
      <c r="E127" s="30">
        <f t="shared" si="1"/>
        <v>1.1955789786880944E-2</v>
      </c>
    </row>
    <row r="128" spans="1:5" x14ac:dyDescent="0.25">
      <c r="A128" s="21">
        <v>45226</v>
      </c>
      <c r="B128" s="20">
        <v>96.430000305175781</v>
      </c>
      <c r="C128" s="20">
        <v>410.67999267578119</v>
      </c>
      <c r="D128" s="30">
        <f t="shared" si="1"/>
        <v>2.9465166971098578E-2</v>
      </c>
      <c r="E128" s="30">
        <f t="shared" si="1"/>
        <v>-4.53277220341608E-3</v>
      </c>
    </row>
    <row r="129" spans="1:5" x14ac:dyDescent="0.25">
      <c r="A129" s="21">
        <v>45225</v>
      </c>
      <c r="B129" s="20">
        <v>93.669998168945313</v>
      </c>
      <c r="C129" s="20">
        <v>412.54998779296881</v>
      </c>
      <c r="D129" s="30">
        <f t="shared" si="1"/>
        <v>-2.4880277434845999E-2</v>
      </c>
      <c r="E129" s="30">
        <f t="shared" si="1"/>
        <v>-1.1974614168780984E-2</v>
      </c>
    </row>
    <row r="130" spans="1:5" x14ac:dyDescent="0.25">
      <c r="A130" s="21">
        <v>45224</v>
      </c>
      <c r="B130" s="20">
        <v>96.05999755859375</v>
      </c>
      <c r="C130" s="20">
        <v>417.54998779296881</v>
      </c>
      <c r="D130" s="30">
        <f t="shared" si="1"/>
        <v>-5.5178525734104866E-2</v>
      </c>
      <c r="E130" s="30">
        <f t="shared" si="1"/>
        <v>-1.4352187096675517E-2</v>
      </c>
    </row>
    <row r="131" spans="1:5" x14ac:dyDescent="0.25">
      <c r="A131" s="21">
        <v>45223</v>
      </c>
      <c r="B131" s="20">
        <v>101.6699981689453</v>
      </c>
      <c r="C131" s="20">
        <v>423.6300048828125</v>
      </c>
      <c r="D131" s="30">
        <f t="shared" ref="D131:E194" si="2">+B131/B132-1</f>
        <v>1.6598300142555811E-2</v>
      </c>
      <c r="E131" s="30">
        <f t="shared" si="2"/>
        <v>7.5393937405647815E-3</v>
      </c>
    </row>
    <row r="132" spans="1:5" x14ac:dyDescent="0.25">
      <c r="A132" s="21">
        <v>45222</v>
      </c>
      <c r="B132" s="20">
        <v>100.0100021362305</v>
      </c>
      <c r="C132" s="20">
        <v>420.45999145507813</v>
      </c>
      <c r="D132" s="30">
        <f t="shared" si="2"/>
        <v>-1.767994760364644E-2</v>
      </c>
      <c r="E132" s="30">
        <f t="shared" si="2"/>
        <v>-1.7332106225138588E-3</v>
      </c>
    </row>
    <row r="133" spans="1:5" x14ac:dyDescent="0.25">
      <c r="A133" s="21">
        <v>45219</v>
      </c>
      <c r="B133" s="20">
        <v>101.80999755859381</v>
      </c>
      <c r="C133" s="20">
        <v>421.19000244140619</v>
      </c>
      <c r="D133" s="30">
        <f t="shared" si="2"/>
        <v>-5.7617574071616717E-3</v>
      </c>
      <c r="E133" s="30">
        <f t="shared" si="2"/>
        <v>-1.2288043346798561E-2</v>
      </c>
    </row>
    <row r="134" spans="1:5" x14ac:dyDescent="0.25">
      <c r="A134" s="21">
        <v>45218</v>
      </c>
      <c r="B134" s="20">
        <v>102.40000152587891</v>
      </c>
      <c r="C134" s="20">
        <v>426.42999267578119</v>
      </c>
      <c r="D134" s="30">
        <f t="shared" si="2"/>
        <v>2.2511829407423356E-3</v>
      </c>
      <c r="E134" s="30">
        <f t="shared" si="2"/>
        <v>-8.7864039756772039E-3</v>
      </c>
    </row>
    <row r="135" spans="1:5" x14ac:dyDescent="0.25">
      <c r="A135" s="21">
        <v>45217</v>
      </c>
      <c r="B135" s="20">
        <v>102.1699981689453</v>
      </c>
      <c r="C135" s="20">
        <v>430.20999145507813</v>
      </c>
      <c r="D135" s="30">
        <f t="shared" si="2"/>
        <v>-2.8248061993003115E-2</v>
      </c>
      <c r="E135" s="30">
        <f t="shared" si="2"/>
        <v>-1.3325071567788949E-2</v>
      </c>
    </row>
    <row r="136" spans="1:5" x14ac:dyDescent="0.25">
      <c r="A136" s="21">
        <v>45216</v>
      </c>
      <c r="B136" s="20">
        <v>105.13999938964839</v>
      </c>
      <c r="C136" s="20">
        <v>436.01998901367188</v>
      </c>
      <c r="D136" s="30">
        <f t="shared" si="2"/>
        <v>-1.2399020347322431E-2</v>
      </c>
      <c r="E136" s="30">
        <f t="shared" si="2"/>
        <v>-4.591214305493807E-5</v>
      </c>
    </row>
    <row r="137" spans="1:5" x14ac:dyDescent="0.25">
      <c r="A137" s="21">
        <v>45215</v>
      </c>
      <c r="B137" s="20">
        <v>106.4599990844727</v>
      </c>
      <c r="C137" s="20">
        <v>436.04000854492188</v>
      </c>
      <c r="D137" s="30">
        <f t="shared" si="2"/>
        <v>1.3036471541755468E-2</v>
      </c>
      <c r="E137" s="30">
        <f t="shared" si="2"/>
        <v>1.0521456651035654E-2</v>
      </c>
    </row>
    <row r="138" spans="1:5" x14ac:dyDescent="0.25">
      <c r="A138" s="21">
        <v>45212</v>
      </c>
      <c r="B138" s="20">
        <v>105.0899963378906</v>
      </c>
      <c r="C138" s="20">
        <v>431.5</v>
      </c>
      <c r="D138" s="30">
        <f t="shared" si="2"/>
        <v>-3.4010520695828106E-2</v>
      </c>
      <c r="E138" s="30">
        <f t="shared" si="2"/>
        <v>-4.9808689846166931E-3</v>
      </c>
    </row>
    <row r="139" spans="1:5" x14ac:dyDescent="0.25">
      <c r="A139" s="21">
        <v>45211</v>
      </c>
      <c r="B139" s="20">
        <v>108.7900009155273</v>
      </c>
      <c r="C139" s="20">
        <v>433.66000366210938</v>
      </c>
      <c r="D139" s="30">
        <f t="shared" si="2"/>
        <v>4.4317548495356185E-3</v>
      </c>
      <c r="E139" s="30">
        <f t="shared" si="2"/>
        <v>-6.0964512684673622E-3</v>
      </c>
    </row>
    <row r="140" spans="1:5" x14ac:dyDescent="0.25">
      <c r="A140" s="21">
        <v>45210</v>
      </c>
      <c r="B140" s="20">
        <v>108.30999755859381</v>
      </c>
      <c r="C140" s="20">
        <v>436.32000732421881</v>
      </c>
      <c r="D140" s="30">
        <f t="shared" si="2"/>
        <v>-6.4214710936514319E-3</v>
      </c>
      <c r="E140" s="30">
        <f t="shared" si="2"/>
        <v>4.0962828377009153E-3</v>
      </c>
    </row>
    <row r="141" spans="1:5" x14ac:dyDescent="0.25">
      <c r="A141" s="21">
        <v>45209</v>
      </c>
      <c r="B141" s="20">
        <v>109.0100021362305</v>
      </c>
      <c r="C141" s="20">
        <v>434.54000854492188</v>
      </c>
      <c r="D141" s="30">
        <f t="shared" si="2"/>
        <v>1.907077584600958E-2</v>
      </c>
      <c r="E141" s="30">
        <f t="shared" si="2"/>
        <v>5.2048392410766198E-3</v>
      </c>
    </row>
    <row r="142" spans="1:5" x14ac:dyDescent="0.25">
      <c r="A142" s="21">
        <v>45208</v>
      </c>
      <c r="B142" s="20">
        <v>106.9700012207031</v>
      </c>
      <c r="C142" s="20">
        <v>432.29000854492188</v>
      </c>
      <c r="D142" s="30">
        <f t="shared" si="2"/>
        <v>-2.5176860168292237E-3</v>
      </c>
      <c r="E142" s="30">
        <f t="shared" si="2"/>
        <v>6.4021975725048197E-3</v>
      </c>
    </row>
    <row r="143" spans="1:5" x14ac:dyDescent="0.25">
      <c r="A143" s="21">
        <v>45205</v>
      </c>
      <c r="B143" s="20">
        <v>107.2399978637695</v>
      </c>
      <c r="C143" s="20">
        <v>429.54000854492188</v>
      </c>
      <c r="D143" s="30">
        <f t="shared" si="2"/>
        <v>4.2075542197792748E-2</v>
      </c>
      <c r="E143" s="30">
        <f t="shared" si="2"/>
        <v>1.1872811648814707E-2</v>
      </c>
    </row>
    <row r="144" spans="1:5" x14ac:dyDescent="0.25">
      <c r="A144" s="21">
        <v>45204</v>
      </c>
      <c r="B144" s="20">
        <v>102.9100036621094</v>
      </c>
      <c r="C144" s="20">
        <v>424.5</v>
      </c>
      <c r="D144" s="30">
        <f t="shared" si="2"/>
        <v>-1.114630571842401E-2</v>
      </c>
      <c r="E144" s="30">
        <f t="shared" si="2"/>
        <v>-3.7678062621759878E-4</v>
      </c>
    </row>
    <row r="145" spans="1:5" x14ac:dyDescent="0.25">
      <c r="A145" s="21">
        <v>45203</v>
      </c>
      <c r="B145" s="20">
        <v>104.0699996948242</v>
      </c>
      <c r="C145" s="20">
        <v>424.66000366210938</v>
      </c>
      <c r="D145" s="30">
        <f t="shared" si="2"/>
        <v>3.9868083440935953E-2</v>
      </c>
      <c r="E145" s="30">
        <f t="shared" si="2"/>
        <v>7.2819738392422284E-3</v>
      </c>
    </row>
    <row r="146" spans="1:5" x14ac:dyDescent="0.25">
      <c r="A146" s="21">
        <v>45202</v>
      </c>
      <c r="B146" s="20">
        <v>100.0800018310547</v>
      </c>
      <c r="C146" s="20">
        <v>421.58999633789063</v>
      </c>
      <c r="D146" s="30">
        <f t="shared" si="2"/>
        <v>-3.0889851028438886E-2</v>
      </c>
      <c r="E146" s="30">
        <f t="shared" si="2"/>
        <v>-1.3386069255070132E-2</v>
      </c>
    </row>
    <row r="147" spans="1:5" x14ac:dyDescent="0.25">
      <c r="A147" s="21">
        <v>45201</v>
      </c>
      <c r="B147" s="20">
        <v>103.26999664306641</v>
      </c>
      <c r="C147" s="20">
        <v>427.30999755859381</v>
      </c>
      <c r="D147" s="30">
        <f t="shared" si="2"/>
        <v>4.3765507642270496E-3</v>
      </c>
      <c r="E147" s="30">
        <f t="shared" si="2"/>
        <v>-3.9771082475192898E-4</v>
      </c>
    </row>
    <row r="148" spans="1:5" x14ac:dyDescent="0.25">
      <c r="A148" s="21">
        <v>45198</v>
      </c>
      <c r="B148" s="20">
        <v>102.8199996948242</v>
      </c>
      <c r="C148" s="20">
        <v>427.48001098632813</v>
      </c>
      <c r="D148" s="30">
        <f t="shared" si="2"/>
        <v>5.8386100959961773E-4</v>
      </c>
      <c r="E148" s="30">
        <f t="shared" si="2"/>
        <v>-2.4269066881511536E-3</v>
      </c>
    </row>
    <row r="149" spans="1:5" x14ac:dyDescent="0.25">
      <c r="A149" s="21">
        <v>45197</v>
      </c>
      <c r="B149" s="20">
        <v>102.7600021362305</v>
      </c>
      <c r="C149" s="20">
        <v>428.51998901367188</v>
      </c>
      <c r="D149" s="30">
        <f t="shared" si="2"/>
        <v>4.7823008626498353E-2</v>
      </c>
      <c r="E149" s="30">
        <f t="shared" si="2"/>
        <v>5.7974446461042106E-3</v>
      </c>
    </row>
    <row r="150" spans="1:5" x14ac:dyDescent="0.25">
      <c r="A150" s="21">
        <v>45196</v>
      </c>
      <c r="B150" s="20">
        <v>98.069999694824219</v>
      </c>
      <c r="C150" s="20">
        <v>426.04998779296881</v>
      </c>
      <c r="D150" s="30">
        <f t="shared" si="2"/>
        <v>2.1988335040459495E-2</v>
      </c>
      <c r="E150" s="30">
        <f t="shared" si="2"/>
        <v>3.9913334321273197E-4</v>
      </c>
    </row>
    <row r="151" spans="1:5" x14ac:dyDescent="0.25">
      <c r="A151" s="21">
        <v>45195</v>
      </c>
      <c r="B151" s="20">
        <v>95.959999084472656</v>
      </c>
      <c r="C151" s="20">
        <v>425.8800048828125</v>
      </c>
      <c r="D151" s="30">
        <f t="shared" si="2"/>
        <v>-1.4582031310290233E-2</v>
      </c>
      <c r="E151" s="30">
        <f t="shared" si="2"/>
        <v>-1.4691266090073651E-2</v>
      </c>
    </row>
    <row r="152" spans="1:5" x14ac:dyDescent="0.25">
      <c r="A152" s="21">
        <v>45194</v>
      </c>
      <c r="B152" s="20">
        <v>97.379997253417969</v>
      </c>
      <c r="C152" s="20">
        <v>432.23001098632813</v>
      </c>
      <c r="D152" s="30">
        <f t="shared" si="2"/>
        <v>1.2266115827536339E-2</v>
      </c>
      <c r="E152" s="30">
        <f t="shared" si="2"/>
        <v>4.2051891225491911E-3</v>
      </c>
    </row>
    <row r="153" spans="1:5" x14ac:dyDescent="0.25">
      <c r="A153" s="21">
        <v>45191</v>
      </c>
      <c r="B153" s="20">
        <v>96.199996948242188</v>
      </c>
      <c r="C153" s="20">
        <v>430.42001342773438</v>
      </c>
      <c r="D153" s="30">
        <f t="shared" si="2"/>
        <v>9.36388901457752E-4</v>
      </c>
      <c r="E153" s="30">
        <f t="shared" si="2"/>
        <v>-2.2485481530990503E-3</v>
      </c>
    </row>
    <row r="154" spans="1:5" x14ac:dyDescent="0.25">
      <c r="A154" s="21">
        <v>45190</v>
      </c>
      <c r="B154" s="20">
        <v>96.110000610351563</v>
      </c>
      <c r="C154" s="20">
        <v>431.3900146484375</v>
      </c>
      <c r="D154" s="30">
        <f t="shared" si="2"/>
        <v>-4.2156626289826749E-2</v>
      </c>
      <c r="E154" s="30">
        <f t="shared" si="2"/>
        <v>-1.6528359834683037E-2</v>
      </c>
    </row>
    <row r="155" spans="1:5" x14ac:dyDescent="0.25">
      <c r="A155" s="21">
        <v>45189</v>
      </c>
      <c r="B155" s="20">
        <v>100.3399963378906</v>
      </c>
      <c r="C155" s="20">
        <v>438.6400146484375</v>
      </c>
      <c r="D155" s="30">
        <f t="shared" si="2"/>
        <v>-1.2498811778686503E-2</v>
      </c>
      <c r="E155" s="30">
        <f t="shared" si="2"/>
        <v>-9.193324942280201E-3</v>
      </c>
    </row>
    <row r="156" spans="1:5" x14ac:dyDescent="0.25">
      <c r="A156" s="21">
        <v>45188</v>
      </c>
      <c r="B156" s="20">
        <v>101.61000061035161</v>
      </c>
      <c r="C156" s="20">
        <v>442.70999145507813</v>
      </c>
      <c r="D156" s="30">
        <f t="shared" si="2"/>
        <v>-7.4240706832038317E-3</v>
      </c>
      <c r="E156" s="30">
        <f t="shared" si="2"/>
        <v>-2.0738304839804655E-3</v>
      </c>
    </row>
    <row r="157" spans="1:5" x14ac:dyDescent="0.25">
      <c r="A157" s="21">
        <v>45187</v>
      </c>
      <c r="B157" s="20">
        <v>102.370002746582</v>
      </c>
      <c r="C157" s="20">
        <v>443.6300048828125</v>
      </c>
      <c r="D157" s="30">
        <f t="shared" si="2"/>
        <v>8.6708532991963683E-3</v>
      </c>
      <c r="E157" s="30">
        <f t="shared" si="2"/>
        <v>5.8643969706673182E-4</v>
      </c>
    </row>
    <row r="158" spans="1:5" x14ac:dyDescent="0.25">
      <c r="A158" s="21">
        <v>45184</v>
      </c>
      <c r="B158" s="20">
        <v>101.4899978637695</v>
      </c>
      <c r="C158" s="20">
        <v>443.3699951171875</v>
      </c>
      <c r="D158" s="30">
        <f t="shared" si="2"/>
        <v>-4.8204065666743956E-2</v>
      </c>
      <c r="E158" s="30">
        <f t="shared" si="2"/>
        <v>-1.5520895420845227E-2</v>
      </c>
    </row>
    <row r="159" spans="1:5" x14ac:dyDescent="0.25">
      <c r="A159" s="21">
        <v>45183</v>
      </c>
      <c r="B159" s="20">
        <v>106.629997253418</v>
      </c>
      <c r="C159" s="20">
        <v>450.3599853515625</v>
      </c>
      <c r="D159" s="30">
        <f t="shared" si="2"/>
        <v>-1.0026941233261866E-2</v>
      </c>
      <c r="E159" s="30">
        <f t="shared" si="2"/>
        <v>8.6223724031593285E-3</v>
      </c>
    </row>
    <row r="160" spans="1:5" x14ac:dyDescent="0.25">
      <c r="A160" s="21">
        <v>45182</v>
      </c>
      <c r="B160" s="20">
        <v>107.7099990844727</v>
      </c>
      <c r="C160" s="20">
        <v>446.510009765625</v>
      </c>
      <c r="D160" s="30">
        <f t="shared" si="2"/>
        <v>2.2789873530701943E-2</v>
      </c>
      <c r="E160" s="30">
        <f t="shared" si="2"/>
        <v>1.1659892433386609E-3</v>
      </c>
    </row>
    <row r="161" spans="1:5" x14ac:dyDescent="0.25">
      <c r="A161" s="21">
        <v>45181</v>
      </c>
      <c r="B161" s="20">
        <v>105.30999755859381</v>
      </c>
      <c r="C161" s="20">
        <v>445.989990234375</v>
      </c>
      <c r="D161" s="30">
        <f t="shared" si="2"/>
        <v>-9.4969011198098308E-5</v>
      </c>
      <c r="E161" s="30">
        <f t="shared" si="2"/>
        <v>-5.485610225650972E-3</v>
      </c>
    </row>
    <row r="162" spans="1:5" x14ac:dyDescent="0.25">
      <c r="A162" s="21">
        <v>45180</v>
      </c>
      <c r="B162" s="20">
        <v>105.3199996948242</v>
      </c>
      <c r="C162" s="20">
        <v>448.45001220703119</v>
      </c>
      <c r="D162" s="30">
        <f t="shared" si="2"/>
        <v>-7.2579571085477079E-3</v>
      </c>
      <c r="E162" s="30">
        <f t="shared" si="2"/>
        <v>6.5766368863628966E-3</v>
      </c>
    </row>
    <row r="163" spans="1:5" x14ac:dyDescent="0.25">
      <c r="A163" s="21">
        <v>45177</v>
      </c>
      <c r="B163" s="20">
        <v>106.0899963378906</v>
      </c>
      <c r="C163" s="20">
        <v>445.51998901367188</v>
      </c>
      <c r="D163" s="30">
        <f t="shared" si="2"/>
        <v>-4.6908717251007426E-3</v>
      </c>
      <c r="E163" s="30">
        <f t="shared" si="2"/>
        <v>1.5060872225780564E-3</v>
      </c>
    </row>
    <row r="164" spans="1:5" x14ac:dyDescent="0.25">
      <c r="A164" s="21">
        <v>45176</v>
      </c>
      <c r="B164" s="20">
        <v>106.5899963378906</v>
      </c>
      <c r="C164" s="20">
        <v>444.85000610351563</v>
      </c>
      <c r="D164" s="30">
        <f t="shared" si="2"/>
        <v>-2.4615688794424884E-2</v>
      </c>
      <c r="E164" s="30">
        <f t="shared" si="2"/>
        <v>-3.0702234625065161E-3</v>
      </c>
    </row>
    <row r="165" spans="1:5" x14ac:dyDescent="0.25">
      <c r="A165" s="21">
        <v>45175</v>
      </c>
      <c r="B165" s="20">
        <v>109.2799987792969</v>
      </c>
      <c r="C165" s="20">
        <v>446.22000122070313</v>
      </c>
      <c r="D165" s="30">
        <f t="shared" si="2"/>
        <v>-1.3540350392929668E-2</v>
      </c>
      <c r="E165" s="30">
        <f t="shared" si="2"/>
        <v>-6.7224402976598929E-3</v>
      </c>
    </row>
    <row r="166" spans="1:5" x14ac:dyDescent="0.25">
      <c r="A166" s="21">
        <v>45174</v>
      </c>
      <c r="B166" s="20">
        <v>110.7799987792969</v>
      </c>
      <c r="C166" s="20">
        <v>449.239990234375</v>
      </c>
      <c r="D166" s="30">
        <f t="shared" si="2"/>
        <v>1.2151684496470638E-2</v>
      </c>
      <c r="E166" s="30">
        <f t="shared" si="2"/>
        <v>-4.3219313293282324E-3</v>
      </c>
    </row>
    <row r="167" spans="1:5" x14ac:dyDescent="0.25">
      <c r="A167" s="21">
        <v>45170</v>
      </c>
      <c r="B167" s="20">
        <v>109.4499969482422</v>
      </c>
      <c r="C167" s="20">
        <v>451.19000244140619</v>
      </c>
      <c r="D167" s="30">
        <f t="shared" si="2"/>
        <v>3.5281835834945596E-2</v>
      </c>
      <c r="E167" s="30">
        <f t="shared" si="2"/>
        <v>1.8652077861802674E-3</v>
      </c>
    </row>
    <row r="168" spans="1:5" x14ac:dyDescent="0.25">
      <c r="A168" s="21">
        <v>45169</v>
      </c>
      <c r="B168" s="20">
        <v>105.7200012207031</v>
      </c>
      <c r="C168" s="20">
        <v>450.35000610351563</v>
      </c>
      <c r="D168" s="30">
        <f t="shared" si="2"/>
        <v>-8.1620709923810875E-3</v>
      </c>
      <c r="E168" s="30">
        <f t="shared" si="2"/>
        <v>-1.4633902747576144E-3</v>
      </c>
    </row>
    <row r="169" spans="1:5" x14ac:dyDescent="0.25">
      <c r="A169" s="21">
        <v>45168</v>
      </c>
      <c r="B169" s="20">
        <v>106.5899963378906</v>
      </c>
      <c r="C169" s="20">
        <v>451.010009765625</v>
      </c>
      <c r="D169" s="30">
        <f t="shared" si="2"/>
        <v>6.3255115231084513E-3</v>
      </c>
      <c r="E169" s="30">
        <f t="shared" si="2"/>
        <v>4.1188130920652988E-3</v>
      </c>
    </row>
    <row r="170" spans="1:5" x14ac:dyDescent="0.25">
      <c r="A170" s="21">
        <v>45167</v>
      </c>
      <c r="B170" s="20">
        <v>105.9199981689453</v>
      </c>
      <c r="C170" s="20">
        <v>449.16000366210938</v>
      </c>
      <c r="D170" s="30">
        <f t="shared" si="2"/>
        <v>3.2258040531185417E-2</v>
      </c>
      <c r="E170" s="30">
        <f t="shared" si="2"/>
        <v>1.4454769525983568E-2</v>
      </c>
    </row>
    <row r="171" spans="1:5" x14ac:dyDescent="0.25">
      <c r="A171" s="21">
        <v>45166</v>
      </c>
      <c r="B171" s="20">
        <v>102.61000061035161</v>
      </c>
      <c r="C171" s="20">
        <v>442.760009765625</v>
      </c>
      <c r="D171" s="30">
        <f t="shared" si="2"/>
        <v>3.5207883652967897E-3</v>
      </c>
      <c r="E171" s="30">
        <f t="shared" si="2"/>
        <v>6.3413608591063042E-3</v>
      </c>
    </row>
    <row r="172" spans="1:5" x14ac:dyDescent="0.25">
      <c r="A172" s="21">
        <v>45163</v>
      </c>
      <c r="B172" s="20">
        <v>102.25</v>
      </c>
      <c r="C172" s="20">
        <v>439.97000122070313</v>
      </c>
      <c r="D172" s="30">
        <f t="shared" si="2"/>
        <v>4.4204021095501922E-3</v>
      </c>
      <c r="E172" s="30">
        <f t="shared" si="2"/>
        <v>7.0497985053379342E-3</v>
      </c>
    </row>
    <row r="173" spans="1:5" x14ac:dyDescent="0.25">
      <c r="A173" s="21">
        <v>45162</v>
      </c>
      <c r="B173" s="20">
        <v>101.8000030517578</v>
      </c>
      <c r="C173" s="20">
        <v>436.8900146484375</v>
      </c>
      <c r="D173" s="30">
        <f t="shared" si="2"/>
        <v>-6.9724913023299306E-2</v>
      </c>
      <c r="E173" s="30">
        <f t="shared" si="2"/>
        <v>-1.3859070825400499E-2</v>
      </c>
    </row>
    <row r="174" spans="1:5" x14ac:dyDescent="0.25">
      <c r="A174" s="21">
        <v>45161</v>
      </c>
      <c r="B174" s="20">
        <v>109.4300003051758</v>
      </c>
      <c r="C174" s="20">
        <v>443.02999877929688</v>
      </c>
      <c r="D174" s="30">
        <f t="shared" si="2"/>
        <v>3.568045156540478E-2</v>
      </c>
      <c r="E174" s="30">
        <f t="shared" si="2"/>
        <v>1.1137749516813678E-2</v>
      </c>
    </row>
    <row r="175" spans="1:5" x14ac:dyDescent="0.25">
      <c r="A175" s="21">
        <v>45160</v>
      </c>
      <c r="B175" s="20">
        <v>105.6600036621094</v>
      </c>
      <c r="C175" s="20">
        <v>438.14999389648438</v>
      </c>
      <c r="D175" s="30">
        <f t="shared" si="2"/>
        <v>-2.365549371389164E-2</v>
      </c>
      <c r="E175" s="30">
        <f t="shared" si="2"/>
        <v>-2.7086139466597769E-3</v>
      </c>
    </row>
    <row r="176" spans="1:5" x14ac:dyDescent="0.25">
      <c r="A176" s="21">
        <v>45159</v>
      </c>
      <c r="B176" s="20">
        <v>108.2200012207031</v>
      </c>
      <c r="C176" s="20">
        <v>439.33999633789063</v>
      </c>
      <c r="D176" s="30">
        <f t="shared" si="2"/>
        <v>2.6268414913473093E-2</v>
      </c>
      <c r="E176" s="30">
        <f t="shared" si="2"/>
        <v>6.5062917248353003E-3</v>
      </c>
    </row>
    <row r="177" spans="1:5" x14ac:dyDescent="0.25">
      <c r="A177" s="21">
        <v>45156</v>
      </c>
      <c r="B177" s="20">
        <v>105.4499969482422</v>
      </c>
      <c r="C177" s="20">
        <v>436.5</v>
      </c>
      <c r="D177" s="30">
        <f t="shared" si="2"/>
        <v>9.6705714594620407E-3</v>
      </c>
      <c r="E177" s="30">
        <f t="shared" si="2"/>
        <v>4.8131162979969666E-4</v>
      </c>
    </row>
    <row r="178" spans="1:5" x14ac:dyDescent="0.25">
      <c r="A178" s="21">
        <v>45155</v>
      </c>
      <c r="B178" s="20">
        <v>104.44000244140619</v>
      </c>
      <c r="C178" s="20">
        <v>436.29000854492188</v>
      </c>
      <c r="D178" s="30">
        <f t="shared" si="2"/>
        <v>-2.5655377715876448E-2</v>
      </c>
      <c r="E178" s="30">
        <f t="shared" si="2"/>
        <v>-7.6198844324816273E-3</v>
      </c>
    </row>
    <row r="179" spans="1:5" x14ac:dyDescent="0.25">
      <c r="A179" s="21">
        <v>45154</v>
      </c>
      <c r="B179" s="20">
        <v>107.19000244140619</v>
      </c>
      <c r="C179" s="20">
        <v>439.6400146484375</v>
      </c>
      <c r="D179" s="30">
        <f t="shared" si="2"/>
        <v>-3.7359641578097791E-2</v>
      </c>
      <c r="E179" s="30">
        <f t="shared" si="2"/>
        <v>-7.3381649901947954E-3</v>
      </c>
    </row>
    <row r="180" spans="1:5" x14ac:dyDescent="0.25">
      <c r="A180" s="21">
        <v>45153</v>
      </c>
      <c r="B180" s="20">
        <v>111.34999847412109</v>
      </c>
      <c r="C180" s="20">
        <v>442.8900146484375</v>
      </c>
      <c r="D180" s="30">
        <f t="shared" si="2"/>
        <v>-5.6260480793555168E-3</v>
      </c>
      <c r="E180" s="30">
        <f t="shared" si="2"/>
        <v>-1.1648860489082202E-2</v>
      </c>
    </row>
    <row r="181" spans="1:5" x14ac:dyDescent="0.25">
      <c r="A181" s="21">
        <v>45152</v>
      </c>
      <c r="B181" s="20">
        <v>111.98000335693359</v>
      </c>
      <c r="C181" s="20">
        <v>448.1099853515625</v>
      </c>
      <c r="D181" s="30">
        <f t="shared" si="2"/>
        <v>4.0996594539560727E-2</v>
      </c>
      <c r="E181" s="30">
        <f t="shared" si="2"/>
        <v>5.5200078284967091E-3</v>
      </c>
    </row>
    <row r="182" spans="1:5" x14ac:dyDescent="0.25">
      <c r="A182" s="21">
        <v>45149</v>
      </c>
      <c r="B182" s="20">
        <v>107.5699996948242</v>
      </c>
      <c r="C182" s="20">
        <v>445.64999389648438</v>
      </c>
      <c r="D182" s="30">
        <f t="shared" si="2"/>
        <v>-2.4131394185810562E-2</v>
      </c>
      <c r="E182" s="30">
        <f t="shared" si="2"/>
        <v>-5.8309919824539591E-4</v>
      </c>
    </row>
    <row r="183" spans="1:5" x14ac:dyDescent="0.25">
      <c r="A183" s="21">
        <v>45148</v>
      </c>
      <c r="B183" s="20">
        <v>110.23000335693359</v>
      </c>
      <c r="C183" s="20">
        <v>445.91000366210938</v>
      </c>
      <c r="D183" s="30">
        <f t="shared" si="2"/>
        <v>-2.1725161683489036E-3</v>
      </c>
      <c r="E183" s="30">
        <f t="shared" si="2"/>
        <v>3.5895381292072592E-4</v>
      </c>
    </row>
    <row r="184" spans="1:5" x14ac:dyDescent="0.25">
      <c r="A184" s="21">
        <v>45147</v>
      </c>
      <c r="B184" s="20">
        <v>110.4700012207031</v>
      </c>
      <c r="C184" s="20">
        <v>445.75</v>
      </c>
      <c r="D184" s="30">
        <f t="shared" si="2"/>
        <v>-2.4375183735799943E-2</v>
      </c>
      <c r="E184" s="30">
        <f t="shared" si="2"/>
        <v>-6.6852367688022829E-3</v>
      </c>
    </row>
    <row r="185" spans="1:5" x14ac:dyDescent="0.25">
      <c r="A185" s="21">
        <v>45146</v>
      </c>
      <c r="B185" s="20">
        <v>113.23000335693359</v>
      </c>
      <c r="C185" s="20">
        <v>448.75</v>
      </c>
      <c r="D185" s="30">
        <f t="shared" si="2"/>
        <v>-3.0648011955178966E-2</v>
      </c>
      <c r="E185" s="30">
        <f t="shared" si="2"/>
        <v>-4.348675405997704E-3</v>
      </c>
    </row>
    <row r="186" spans="1:5" x14ac:dyDescent="0.25">
      <c r="A186" s="21">
        <v>45145</v>
      </c>
      <c r="B186" s="20">
        <v>116.80999755859381</v>
      </c>
      <c r="C186" s="20">
        <v>450.70999145507813</v>
      </c>
      <c r="D186" s="30">
        <f t="shared" si="2"/>
        <v>8.5477280813173184E-3</v>
      </c>
      <c r="E186" s="30">
        <f t="shared" si="2"/>
        <v>8.7285287209197815E-3</v>
      </c>
    </row>
    <row r="187" spans="1:5" x14ac:dyDescent="0.25">
      <c r="A187" s="21">
        <v>45142</v>
      </c>
      <c r="B187" s="20">
        <v>115.8199996948242</v>
      </c>
      <c r="C187" s="20">
        <v>446.80999755859381</v>
      </c>
      <c r="D187" s="30">
        <f t="shared" si="2"/>
        <v>2.3596978638437127E-2</v>
      </c>
      <c r="E187" s="30">
        <f t="shared" si="2"/>
        <v>-4.5227671238295963E-3</v>
      </c>
    </row>
    <row r="188" spans="1:5" x14ac:dyDescent="0.25">
      <c r="A188" s="21">
        <v>45141</v>
      </c>
      <c r="B188" s="20">
        <v>113.15000152587891</v>
      </c>
      <c r="C188" s="20">
        <v>448.83999633789063</v>
      </c>
      <c r="D188" s="30">
        <f t="shared" si="2"/>
        <v>3.4750828575979664E-2</v>
      </c>
      <c r="E188" s="30">
        <f t="shared" si="2"/>
        <v>-2.8658577098359395E-3</v>
      </c>
    </row>
    <row r="189" spans="1:5" x14ac:dyDescent="0.25">
      <c r="A189" s="21">
        <v>45140</v>
      </c>
      <c r="B189" s="20">
        <v>109.34999847412109</v>
      </c>
      <c r="C189" s="20">
        <v>450.1300048828125</v>
      </c>
      <c r="D189" s="30">
        <f t="shared" si="2"/>
        <v>-7.0153062134737043E-2</v>
      </c>
      <c r="E189" s="30">
        <f t="shared" si="2"/>
        <v>-1.3910808689727716E-2</v>
      </c>
    </row>
    <row r="190" spans="1:5" x14ac:dyDescent="0.25">
      <c r="A190" s="21">
        <v>45139</v>
      </c>
      <c r="B190" s="20">
        <v>117.59999847412109</v>
      </c>
      <c r="C190" s="20">
        <v>456.48001098632813</v>
      </c>
      <c r="D190" s="30">
        <f t="shared" si="2"/>
        <v>2.797200092273E-2</v>
      </c>
      <c r="E190" s="30">
        <f t="shared" si="2"/>
        <v>-2.861568697747563E-3</v>
      </c>
    </row>
    <row r="191" spans="1:5" x14ac:dyDescent="0.25">
      <c r="A191" s="21">
        <v>45138</v>
      </c>
      <c r="B191" s="20">
        <v>114.40000152587891</v>
      </c>
      <c r="C191" s="20">
        <v>457.79000854492188</v>
      </c>
      <c r="D191" s="30">
        <f t="shared" si="2"/>
        <v>1.2747897070443104E-2</v>
      </c>
      <c r="E191" s="30">
        <f t="shared" si="2"/>
        <v>1.9040424836307412E-3</v>
      </c>
    </row>
    <row r="192" spans="1:5" x14ac:dyDescent="0.25">
      <c r="A192" s="21">
        <v>45135</v>
      </c>
      <c r="B192" s="20">
        <v>112.9599990844727</v>
      </c>
      <c r="C192" s="20">
        <v>456.92001342773438</v>
      </c>
      <c r="D192" s="30">
        <f t="shared" si="2"/>
        <v>1.6741679891065564E-2</v>
      </c>
      <c r="E192" s="30">
        <f t="shared" si="2"/>
        <v>9.7903230766822613E-3</v>
      </c>
    </row>
    <row r="193" spans="1:5" x14ac:dyDescent="0.25">
      <c r="A193" s="21">
        <v>45134</v>
      </c>
      <c r="B193" s="20">
        <v>111.09999847412109</v>
      </c>
      <c r="C193" s="20">
        <v>452.489990234375</v>
      </c>
      <c r="D193" s="30">
        <f t="shared" si="2"/>
        <v>9.1743316361876381E-3</v>
      </c>
      <c r="E193" s="30">
        <f t="shared" si="2"/>
        <v>-6.629974021435614E-3</v>
      </c>
    </row>
    <row r="194" spans="1:5" x14ac:dyDescent="0.25">
      <c r="A194" s="21">
        <v>45133</v>
      </c>
      <c r="B194" s="20">
        <v>110.0899963378906</v>
      </c>
      <c r="C194" s="20">
        <v>455.510009765625</v>
      </c>
      <c r="D194" s="30">
        <f t="shared" si="2"/>
        <v>-2.5752244797428325E-2</v>
      </c>
      <c r="E194" s="30">
        <f t="shared" si="2"/>
        <v>1.5371360408300561E-4</v>
      </c>
    </row>
    <row r="195" spans="1:5" x14ac:dyDescent="0.25">
      <c r="A195" s="21">
        <v>45132</v>
      </c>
      <c r="B195" s="20">
        <v>113</v>
      </c>
      <c r="C195" s="20">
        <v>455.44000244140619</v>
      </c>
      <c r="D195" s="30">
        <f t="shared" ref="D195:E258" si="3">+B195/B196-1</f>
        <v>2.1607443960403705E-2</v>
      </c>
      <c r="E195" s="30">
        <f t="shared" si="3"/>
        <v>2.7300532828031798E-3</v>
      </c>
    </row>
    <row r="196" spans="1:5" x14ac:dyDescent="0.25">
      <c r="A196" s="21">
        <v>45131</v>
      </c>
      <c r="B196" s="20">
        <v>110.61000061035161</v>
      </c>
      <c r="C196" s="20">
        <v>454.20001220703119</v>
      </c>
      <c r="D196" s="30">
        <f t="shared" si="3"/>
        <v>-3.0644105204366001E-3</v>
      </c>
      <c r="E196" s="30">
        <f t="shared" si="3"/>
        <v>4.4672908221712326E-3</v>
      </c>
    </row>
    <row r="197" spans="1:5" x14ac:dyDescent="0.25">
      <c r="A197" s="21">
        <v>45128</v>
      </c>
      <c r="B197" s="20">
        <v>110.9499969482422</v>
      </c>
      <c r="C197" s="20">
        <v>452.17999267578119</v>
      </c>
      <c r="D197" s="30">
        <f t="shared" si="3"/>
        <v>6.34917866886342E-3</v>
      </c>
      <c r="E197" s="30">
        <f t="shared" si="3"/>
        <v>0</v>
      </c>
    </row>
    <row r="198" spans="1:5" x14ac:dyDescent="0.25">
      <c r="A198" s="21">
        <v>45127</v>
      </c>
      <c r="B198" s="20">
        <v>110.25</v>
      </c>
      <c r="C198" s="20">
        <v>452.17999267578119</v>
      </c>
      <c r="D198" s="30">
        <f t="shared" si="3"/>
        <v>-5.3079105805869053E-2</v>
      </c>
      <c r="E198" s="30">
        <f t="shared" si="3"/>
        <v>-6.6344891262358763E-3</v>
      </c>
    </row>
    <row r="199" spans="1:5" x14ac:dyDescent="0.25">
      <c r="A199" s="21">
        <v>45126</v>
      </c>
      <c r="B199" s="20">
        <v>116.4300003051758</v>
      </c>
      <c r="C199" s="20">
        <v>455.20001220703119</v>
      </c>
      <c r="D199" s="30">
        <f t="shared" si="3"/>
        <v>-1.271940978646946E-2</v>
      </c>
      <c r="E199" s="30">
        <f t="shared" si="3"/>
        <v>2.2237604531052391E-3</v>
      </c>
    </row>
    <row r="200" spans="1:5" x14ac:dyDescent="0.25">
      <c r="A200" s="21">
        <v>45125</v>
      </c>
      <c r="B200" s="20">
        <v>117.9300003051758</v>
      </c>
      <c r="C200" s="20">
        <v>454.19000244140619</v>
      </c>
      <c r="D200" s="30">
        <f t="shared" si="3"/>
        <v>-3.2961408946442505E-3</v>
      </c>
      <c r="E200" s="30">
        <f t="shared" si="3"/>
        <v>7.4305876380249547E-3</v>
      </c>
    </row>
    <row r="201" spans="1:5" x14ac:dyDescent="0.25">
      <c r="A201" s="21">
        <v>45124</v>
      </c>
      <c r="B201" s="20">
        <v>118.3199996948242</v>
      </c>
      <c r="C201" s="20">
        <v>450.83999633789063</v>
      </c>
      <c r="D201" s="30">
        <f t="shared" si="3"/>
        <v>2.0527835115587534E-2</v>
      </c>
      <c r="E201" s="30">
        <f t="shared" si="3"/>
        <v>3.4722167976146689E-3</v>
      </c>
    </row>
    <row r="202" spans="1:5" x14ac:dyDescent="0.25">
      <c r="A202" s="21">
        <v>45121</v>
      </c>
      <c r="B202" s="20">
        <v>115.94000244140619</v>
      </c>
      <c r="C202" s="20">
        <v>449.27999877929688</v>
      </c>
      <c r="D202" s="30">
        <f t="shared" si="3"/>
        <v>1.7256964093226301E-4</v>
      </c>
      <c r="E202" s="30">
        <f t="shared" si="3"/>
        <v>-6.228285007952028E-4</v>
      </c>
    </row>
    <row r="203" spans="1:5" x14ac:dyDescent="0.25">
      <c r="A203" s="21">
        <v>45120</v>
      </c>
      <c r="B203" s="20">
        <v>115.9199981689453</v>
      </c>
      <c r="C203" s="20">
        <v>449.55999755859381</v>
      </c>
      <c r="D203" s="30">
        <f t="shared" si="3"/>
        <v>1.1694853521353465E-2</v>
      </c>
      <c r="E203" s="30">
        <f t="shared" si="3"/>
        <v>7.9368831714252686E-3</v>
      </c>
    </row>
    <row r="204" spans="1:5" x14ac:dyDescent="0.25">
      <c r="A204" s="21">
        <v>45119</v>
      </c>
      <c r="B204" s="20">
        <v>114.5800018310547</v>
      </c>
      <c r="C204" s="20">
        <v>446.01998901367188</v>
      </c>
      <c r="D204" s="30">
        <f t="shared" si="3"/>
        <v>2.9284963574987E-2</v>
      </c>
      <c r="E204" s="30">
        <f t="shared" si="3"/>
        <v>8.045919692956538E-3</v>
      </c>
    </row>
    <row r="205" spans="1:5" x14ac:dyDescent="0.25">
      <c r="A205" s="21">
        <v>45118</v>
      </c>
      <c r="B205" s="20">
        <v>111.3199996948242</v>
      </c>
      <c r="C205" s="20">
        <v>442.45999145507813</v>
      </c>
      <c r="D205" s="30">
        <f t="shared" si="3"/>
        <v>-1.9897887830572114E-2</v>
      </c>
      <c r="E205" s="30">
        <f t="shared" si="3"/>
        <v>6.3685297039677291E-3</v>
      </c>
    </row>
    <row r="206" spans="1:5" x14ac:dyDescent="0.25">
      <c r="A206" s="21">
        <v>45117</v>
      </c>
      <c r="B206" s="20">
        <v>113.5800018310547</v>
      </c>
      <c r="C206" s="20">
        <v>439.66000366210938</v>
      </c>
      <c r="D206" s="30">
        <f t="shared" si="3"/>
        <v>3.6229006692862775E-3</v>
      </c>
      <c r="E206" s="30">
        <f t="shared" si="3"/>
        <v>2.5311045491684947E-3</v>
      </c>
    </row>
    <row r="207" spans="1:5" x14ac:dyDescent="0.25">
      <c r="A207" s="21">
        <v>45114</v>
      </c>
      <c r="B207" s="20">
        <v>113.1699981689453</v>
      </c>
      <c r="C207" s="20">
        <v>438.54998779296881</v>
      </c>
      <c r="D207" s="30">
        <f t="shared" si="3"/>
        <v>-2.7318045366391264E-3</v>
      </c>
      <c r="E207" s="30">
        <f t="shared" si="3"/>
        <v>-2.5247142334867689E-3</v>
      </c>
    </row>
    <row r="208" spans="1:5" x14ac:dyDescent="0.25">
      <c r="A208" s="21">
        <v>45113</v>
      </c>
      <c r="B208" s="20">
        <v>113.48000335693359</v>
      </c>
      <c r="C208" s="20">
        <v>439.66000366210938</v>
      </c>
      <c r="D208" s="30">
        <f t="shared" si="3"/>
        <v>-4.1245599288790569E-3</v>
      </c>
      <c r="E208" s="30">
        <f t="shared" si="3"/>
        <v>-7.8306618429523356E-3</v>
      </c>
    </row>
    <row r="209" spans="1:5" x14ac:dyDescent="0.25">
      <c r="A209" s="21">
        <v>45112</v>
      </c>
      <c r="B209" s="20">
        <v>113.9499969482422</v>
      </c>
      <c r="C209" s="20">
        <v>443.1300048828125</v>
      </c>
      <c r="D209" s="30">
        <f t="shared" si="3"/>
        <v>-1.6145767151694912E-2</v>
      </c>
      <c r="E209" s="30">
        <f t="shared" si="3"/>
        <v>-1.4871981103706799E-3</v>
      </c>
    </row>
    <row r="210" spans="1:5" x14ac:dyDescent="0.25">
      <c r="A210" s="21">
        <v>45110</v>
      </c>
      <c r="B210" s="20">
        <v>115.8199996948242</v>
      </c>
      <c r="C210" s="20">
        <v>443.79000854492188</v>
      </c>
      <c r="D210" s="30">
        <f t="shared" si="3"/>
        <v>1.6767588195154559E-2</v>
      </c>
      <c r="E210" s="30">
        <f t="shared" si="3"/>
        <v>1.1505363811348257E-3</v>
      </c>
    </row>
    <row r="211" spans="1:5" x14ac:dyDescent="0.25">
      <c r="A211" s="21">
        <v>45107</v>
      </c>
      <c r="B211" s="20">
        <v>113.9100036621094</v>
      </c>
      <c r="C211" s="20">
        <v>443.27999877929688</v>
      </c>
      <c r="D211" s="30">
        <f t="shared" si="3"/>
        <v>2.400221008283121E-2</v>
      </c>
      <c r="E211" s="30">
        <f t="shared" si="3"/>
        <v>1.1800720368392525E-2</v>
      </c>
    </row>
    <row r="212" spans="1:5" x14ac:dyDescent="0.25">
      <c r="A212" s="21">
        <v>45106</v>
      </c>
      <c r="B212" s="20">
        <v>111.2399978637695</v>
      </c>
      <c r="C212" s="20">
        <v>438.1099853515625</v>
      </c>
      <c r="D212" s="30">
        <f t="shared" si="3"/>
        <v>9.7122602578549877E-3</v>
      </c>
      <c r="E212" s="30">
        <f t="shared" si="3"/>
        <v>3.9413612717758006E-3</v>
      </c>
    </row>
    <row r="213" spans="1:5" x14ac:dyDescent="0.25">
      <c r="A213" s="21">
        <v>45105</v>
      </c>
      <c r="B213" s="20">
        <v>110.1699981689453</v>
      </c>
      <c r="C213" s="20">
        <v>436.3900146484375</v>
      </c>
      <c r="D213" s="30">
        <f t="shared" si="3"/>
        <v>-1.9929452116993485E-3</v>
      </c>
      <c r="E213" s="30">
        <f t="shared" si="3"/>
        <v>5.0439327310503046E-4</v>
      </c>
    </row>
    <row r="214" spans="1:5" x14ac:dyDescent="0.25">
      <c r="A214" s="21">
        <v>45104</v>
      </c>
      <c r="B214" s="20">
        <v>110.38999938964839</v>
      </c>
      <c r="C214" s="20">
        <v>436.17001342773438</v>
      </c>
      <c r="D214" s="30">
        <f t="shared" si="3"/>
        <v>2.6788179668795209E-2</v>
      </c>
      <c r="E214" s="30">
        <f t="shared" si="3"/>
        <v>1.096331114306115E-2</v>
      </c>
    </row>
    <row r="215" spans="1:5" x14ac:dyDescent="0.25">
      <c r="A215" s="21">
        <v>45103</v>
      </c>
      <c r="B215" s="20">
        <v>107.5100021362305</v>
      </c>
      <c r="C215" s="20">
        <v>431.44000244140619</v>
      </c>
      <c r="D215" s="30">
        <f t="shared" si="3"/>
        <v>-2.2725206358092165E-2</v>
      </c>
      <c r="E215" s="30">
        <f t="shared" si="3"/>
        <v>-4.0857529802736936E-3</v>
      </c>
    </row>
    <row r="216" spans="1:5" x14ac:dyDescent="0.25">
      <c r="A216" s="21">
        <v>45100</v>
      </c>
      <c r="B216" s="20">
        <v>110.0100021362305</v>
      </c>
      <c r="C216" s="20">
        <v>433.20999145507813</v>
      </c>
      <c r="D216" s="30">
        <f t="shared" si="3"/>
        <v>-6.2330156371577239E-3</v>
      </c>
      <c r="E216" s="30">
        <f t="shared" si="3"/>
        <v>-7.5600060404542591E-3</v>
      </c>
    </row>
    <row r="217" spans="1:5" x14ac:dyDescent="0.25">
      <c r="A217" s="21">
        <v>45099</v>
      </c>
      <c r="B217" s="20">
        <v>110.6999969482422</v>
      </c>
      <c r="C217" s="20">
        <v>436.510009765625</v>
      </c>
      <c r="D217" s="30">
        <f t="shared" si="3"/>
        <v>-1.2576965965864217E-2</v>
      </c>
      <c r="E217" s="30">
        <f t="shared" si="3"/>
        <v>3.6097101103740314E-3</v>
      </c>
    </row>
    <row r="218" spans="1:5" x14ac:dyDescent="0.25">
      <c r="A218" s="21">
        <v>45098</v>
      </c>
      <c r="B218" s="20">
        <v>112.11000061035161</v>
      </c>
      <c r="C218" s="20">
        <v>434.94000244140619</v>
      </c>
      <c r="D218" s="30">
        <f t="shared" si="3"/>
        <v>-5.7344653807483326E-2</v>
      </c>
      <c r="E218" s="30">
        <f t="shared" si="3"/>
        <v>-5.1237254035003676E-3</v>
      </c>
    </row>
    <row r="219" spans="1:5" x14ac:dyDescent="0.25">
      <c r="A219" s="21">
        <v>45097</v>
      </c>
      <c r="B219" s="20">
        <v>118.9300003051758</v>
      </c>
      <c r="C219" s="20">
        <v>437.17999267578119</v>
      </c>
      <c r="D219" s="30">
        <f t="shared" si="3"/>
        <v>-9.5769612620166811E-3</v>
      </c>
      <c r="E219" s="30">
        <f t="shared" si="3"/>
        <v>-5.1881828235323946E-3</v>
      </c>
    </row>
    <row r="220" spans="1:5" x14ac:dyDescent="0.25">
      <c r="A220" s="21">
        <v>45093</v>
      </c>
      <c r="B220" s="20">
        <v>120.0800018310547</v>
      </c>
      <c r="C220" s="20">
        <v>439.45999145507813</v>
      </c>
      <c r="D220" s="30">
        <f t="shared" si="3"/>
        <v>-3.3483548810716135E-2</v>
      </c>
      <c r="E220" s="30">
        <f t="shared" si="3"/>
        <v>-7.0944749325265732E-3</v>
      </c>
    </row>
    <row r="221" spans="1:5" x14ac:dyDescent="0.25">
      <c r="A221" s="21">
        <v>45092</v>
      </c>
      <c r="B221" s="20">
        <v>124.2399978637695</v>
      </c>
      <c r="C221" s="20">
        <v>442.60000610351563</v>
      </c>
      <c r="D221" s="30">
        <f t="shared" si="3"/>
        <v>-2.4267681794154949E-2</v>
      </c>
      <c r="E221" s="30">
        <f t="shared" si="3"/>
        <v>1.2397670338390787E-2</v>
      </c>
    </row>
    <row r="222" spans="1:5" x14ac:dyDescent="0.25">
      <c r="A222" s="21">
        <v>45091</v>
      </c>
      <c r="B222" s="20">
        <v>127.3300018310547</v>
      </c>
      <c r="C222" s="20">
        <v>437.17999267578119</v>
      </c>
      <c r="D222" s="30">
        <f t="shared" si="3"/>
        <v>2.2484566604069611E-2</v>
      </c>
      <c r="E222" s="30">
        <f t="shared" si="3"/>
        <v>1.1908327057914558E-3</v>
      </c>
    </row>
    <row r="223" spans="1:5" x14ac:dyDescent="0.25">
      <c r="A223" s="21">
        <v>45090</v>
      </c>
      <c r="B223" s="20">
        <v>124.5299987792969</v>
      </c>
      <c r="C223" s="20">
        <v>436.66000366210938</v>
      </c>
      <c r="D223" s="30">
        <f t="shared" si="3"/>
        <v>-3.607093098572256E-2</v>
      </c>
      <c r="E223" s="30">
        <f t="shared" si="3"/>
        <v>6.5929367211174927E-3</v>
      </c>
    </row>
    <row r="224" spans="1:5" x14ac:dyDescent="0.25">
      <c r="A224" s="21">
        <v>45089</v>
      </c>
      <c r="B224" s="20">
        <v>129.19000244140619</v>
      </c>
      <c r="C224" s="20">
        <v>433.79998779296881</v>
      </c>
      <c r="D224" s="30">
        <f t="shared" si="3"/>
        <v>3.4181911103505103E-2</v>
      </c>
      <c r="E224" s="30">
        <f t="shared" si="3"/>
        <v>9.0718631120136894E-3</v>
      </c>
    </row>
    <row r="225" spans="1:5" x14ac:dyDescent="0.25">
      <c r="A225" s="21">
        <v>45086</v>
      </c>
      <c r="B225" s="20">
        <v>124.9199981689453</v>
      </c>
      <c r="C225" s="20">
        <v>429.89999389648438</v>
      </c>
      <c r="D225" s="30">
        <f t="shared" si="3"/>
        <v>3.1970219079902051E-2</v>
      </c>
      <c r="E225" s="30">
        <f t="shared" si="3"/>
        <v>1.7943024372815142E-3</v>
      </c>
    </row>
    <row r="226" spans="1:5" x14ac:dyDescent="0.25">
      <c r="A226" s="21">
        <v>45085</v>
      </c>
      <c r="B226" s="20">
        <v>121.0500030517578</v>
      </c>
      <c r="C226" s="20">
        <v>429.1300048828125</v>
      </c>
      <c r="D226" s="30">
        <f t="shared" si="3"/>
        <v>2.7327515663794655E-2</v>
      </c>
      <c r="E226" s="30">
        <f t="shared" si="3"/>
        <v>6.0485691329943414E-3</v>
      </c>
    </row>
    <row r="227" spans="1:5" x14ac:dyDescent="0.25">
      <c r="A227" s="21">
        <v>45084</v>
      </c>
      <c r="B227" s="20">
        <v>117.8300018310547</v>
      </c>
      <c r="C227" s="20">
        <v>426.54998779296881</v>
      </c>
      <c r="D227" s="30">
        <f t="shared" si="3"/>
        <v>-5.1517357747231318E-2</v>
      </c>
      <c r="E227" s="30">
        <f t="shared" si="3"/>
        <v>-3.4577272400273529E-3</v>
      </c>
    </row>
    <row r="228" spans="1:5" x14ac:dyDescent="0.25">
      <c r="A228" s="21">
        <v>45083</v>
      </c>
      <c r="B228" s="20">
        <v>124.23000335693359</v>
      </c>
      <c r="C228" s="20">
        <v>428.02999877929688</v>
      </c>
      <c r="D228" s="30">
        <f t="shared" si="3"/>
        <v>5.3421546980877199E-2</v>
      </c>
      <c r="E228" s="30">
        <f t="shared" si="3"/>
        <v>2.1774588210983215E-3</v>
      </c>
    </row>
    <row r="229" spans="1:5" x14ac:dyDescent="0.25">
      <c r="A229" s="21">
        <v>45082</v>
      </c>
      <c r="B229" s="20">
        <v>117.9300003051758</v>
      </c>
      <c r="C229" s="20">
        <v>427.10000610351563</v>
      </c>
      <c r="D229" s="30">
        <f t="shared" si="3"/>
        <v>5.9392240337419189E-4</v>
      </c>
      <c r="E229" s="30">
        <f t="shared" si="3"/>
        <v>-1.9162630830240612E-3</v>
      </c>
    </row>
    <row r="230" spans="1:5" x14ac:dyDescent="0.25">
      <c r="A230" s="21">
        <v>45079</v>
      </c>
      <c r="B230" s="20">
        <v>117.86000061035161</v>
      </c>
      <c r="C230" s="20">
        <v>427.92001342773438</v>
      </c>
      <c r="D230" s="30">
        <f t="shared" si="3"/>
        <v>-1.3476191461463616E-2</v>
      </c>
      <c r="E230" s="30">
        <f t="shared" si="3"/>
        <v>1.4461158782416383E-2</v>
      </c>
    </row>
    <row r="231" spans="1:5" x14ac:dyDescent="0.25">
      <c r="A231" s="21">
        <v>45078</v>
      </c>
      <c r="B231" s="20">
        <v>119.4700012207031</v>
      </c>
      <c r="C231" s="20">
        <v>421.82000732421881</v>
      </c>
      <c r="D231" s="30">
        <f t="shared" si="3"/>
        <v>1.0659014854826232E-2</v>
      </c>
      <c r="E231" s="30">
        <f t="shared" si="3"/>
        <v>9.5010198940135293E-3</v>
      </c>
    </row>
    <row r="232" spans="1:5" x14ac:dyDescent="0.25">
      <c r="A232" s="21">
        <v>45077</v>
      </c>
      <c r="B232" s="20">
        <v>118.2099990844727</v>
      </c>
      <c r="C232" s="20">
        <v>417.85000610351563</v>
      </c>
      <c r="D232" s="30">
        <f t="shared" si="3"/>
        <v>-5.6358248166237801E-2</v>
      </c>
      <c r="E232" s="30">
        <f t="shared" si="3"/>
        <v>-5.5452106546716173E-3</v>
      </c>
    </row>
    <row r="233" spans="1:5" x14ac:dyDescent="0.25">
      <c r="A233" s="21">
        <v>45076</v>
      </c>
      <c r="B233" s="20">
        <v>125.26999664306641</v>
      </c>
      <c r="C233" s="20">
        <v>420.17999267578119</v>
      </c>
      <c r="D233" s="30">
        <f t="shared" si="3"/>
        <v>-1.3855011832979214E-2</v>
      </c>
      <c r="E233" s="30">
        <f t="shared" si="3"/>
        <v>3.8094297008361977E-4</v>
      </c>
    </row>
    <row r="234" spans="1:5" x14ac:dyDescent="0.25">
      <c r="A234" s="21">
        <v>45072</v>
      </c>
      <c r="B234" s="20">
        <v>127.0299987792969</v>
      </c>
      <c r="C234" s="20">
        <v>420.01998901367188</v>
      </c>
      <c r="D234" s="30">
        <f t="shared" si="3"/>
        <v>5.5504780971079137E-2</v>
      </c>
      <c r="E234" s="30">
        <f t="shared" si="3"/>
        <v>1.2950669712364915E-2</v>
      </c>
    </row>
    <row r="235" spans="1:5" x14ac:dyDescent="0.25">
      <c r="A235" s="21">
        <v>45071</v>
      </c>
      <c r="B235" s="20">
        <v>120.34999847412109</v>
      </c>
      <c r="C235" s="20">
        <v>414.64999389648438</v>
      </c>
      <c r="D235" s="30">
        <f t="shared" si="3"/>
        <v>0.11157293992424155</v>
      </c>
      <c r="E235" s="30">
        <f t="shared" si="3"/>
        <v>8.659898295524604E-3</v>
      </c>
    </row>
    <row r="236" spans="1:5" x14ac:dyDescent="0.25">
      <c r="A236" s="21">
        <v>45070</v>
      </c>
      <c r="B236" s="20">
        <v>108.26999664306641</v>
      </c>
      <c r="C236" s="20">
        <v>411.08999633789063</v>
      </c>
      <c r="D236" s="30">
        <f t="shared" si="3"/>
        <v>1.3872909052357052E-3</v>
      </c>
      <c r="E236" s="30">
        <f t="shared" si="3"/>
        <v>-7.244801918740551E-3</v>
      </c>
    </row>
    <row r="237" spans="1:5" x14ac:dyDescent="0.25">
      <c r="A237" s="21">
        <v>45069</v>
      </c>
      <c r="B237" s="20">
        <v>108.120002746582</v>
      </c>
      <c r="C237" s="20">
        <v>414.08999633789063</v>
      </c>
      <c r="D237" s="30">
        <f t="shared" si="3"/>
        <v>1.1111365424258945E-3</v>
      </c>
      <c r="E237" s="30">
        <f t="shared" si="3"/>
        <v>-1.1222837486886017E-2</v>
      </c>
    </row>
    <row r="238" spans="1:5" x14ac:dyDescent="0.25">
      <c r="A238" s="21">
        <v>45068</v>
      </c>
      <c r="B238" s="20">
        <v>108</v>
      </c>
      <c r="C238" s="20">
        <v>418.79000854492188</v>
      </c>
      <c r="D238" s="30">
        <f t="shared" si="3"/>
        <v>2.0601023544346342E-2</v>
      </c>
      <c r="E238" s="30">
        <f t="shared" si="3"/>
        <v>4.0612830184283411E-4</v>
      </c>
    </row>
    <row r="239" spans="1:5" x14ac:dyDescent="0.25">
      <c r="A239" s="21">
        <v>45065</v>
      </c>
      <c r="B239" s="20">
        <v>105.8199996948242</v>
      </c>
      <c r="C239" s="20">
        <v>418.6199951171875</v>
      </c>
      <c r="D239" s="30">
        <f t="shared" si="3"/>
        <v>-1.9549713743958974E-2</v>
      </c>
      <c r="E239" s="30">
        <f t="shared" si="3"/>
        <v>-1.4550863563069782E-3</v>
      </c>
    </row>
    <row r="240" spans="1:5" x14ac:dyDescent="0.25">
      <c r="A240" s="21">
        <v>45064</v>
      </c>
      <c r="B240" s="20">
        <v>107.9300003051758</v>
      </c>
      <c r="C240" s="20">
        <v>419.23001098632813</v>
      </c>
      <c r="D240" s="30">
        <f t="shared" si="3"/>
        <v>4.0289159567959532E-2</v>
      </c>
      <c r="E240" s="30">
        <f t="shared" si="3"/>
        <v>9.6332150715658926E-3</v>
      </c>
    </row>
    <row r="241" spans="1:5" x14ac:dyDescent="0.25">
      <c r="A241" s="21">
        <v>45063</v>
      </c>
      <c r="B241" s="20">
        <v>103.75</v>
      </c>
      <c r="C241" s="20">
        <v>415.23001098632813</v>
      </c>
      <c r="D241" s="30">
        <f t="shared" si="3"/>
        <v>2.2368905872836686E-2</v>
      </c>
      <c r="E241" s="30">
        <f t="shared" si="3"/>
        <v>1.213896645052559E-2</v>
      </c>
    </row>
    <row r="242" spans="1:5" x14ac:dyDescent="0.25">
      <c r="A242" s="21">
        <v>45062</v>
      </c>
      <c r="B242" s="20">
        <v>101.48000335693359</v>
      </c>
      <c r="C242" s="20">
        <v>410.25</v>
      </c>
      <c r="D242" s="30">
        <f t="shared" si="3"/>
        <v>4.1889135186210957E-2</v>
      </c>
      <c r="E242" s="30">
        <f t="shared" si="3"/>
        <v>-6.682670396272572E-3</v>
      </c>
    </row>
    <row r="243" spans="1:5" x14ac:dyDescent="0.25">
      <c r="A243" s="21">
        <v>45061</v>
      </c>
      <c r="B243" s="20">
        <v>97.400001525878906</v>
      </c>
      <c r="C243" s="20">
        <v>413.010009765625</v>
      </c>
      <c r="D243" s="30">
        <f t="shared" si="3"/>
        <v>2.2464826177392316E-2</v>
      </c>
      <c r="E243" s="30">
        <f t="shared" si="3"/>
        <v>3.4500678839837207E-3</v>
      </c>
    </row>
    <row r="244" spans="1:5" x14ac:dyDescent="0.25">
      <c r="A244" s="21">
        <v>45058</v>
      </c>
      <c r="B244" s="20">
        <v>95.260002136230469</v>
      </c>
      <c r="C244" s="20">
        <v>411.58999633789063</v>
      </c>
      <c r="D244" s="30">
        <f t="shared" si="3"/>
        <v>-1.894949914320565E-2</v>
      </c>
      <c r="E244" s="30">
        <f t="shared" si="3"/>
        <v>-1.3102868961831771E-3</v>
      </c>
    </row>
    <row r="245" spans="1:5" x14ac:dyDescent="0.25">
      <c r="A245" s="21">
        <v>45057</v>
      </c>
      <c r="B245" s="20">
        <v>97.099998474121094</v>
      </c>
      <c r="C245" s="20">
        <v>412.1300048828125</v>
      </c>
      <c r="D245" s="30">
        <f t="shared" si="3"/>
        <v>8.2459115463606736E-4</v>
      </c>
      <c r="E245" s="30">
        <f t="shared" si="3"/>
        <v>-1.7439777402415979E-3</v>
      </c>
    </row>
    <row r="246" spans="1:5" x14ac:dyDescent="0.25">
      <c r="A246" s="21">
        <v>45056</v>
      </c>
      <c r="B246" s="20">
        <v>97.019996643066406</v>
      </c>
      <c r="C246" s="20">
        <v>412.85000610351563</v>
      </c>
      <c r="D246" s="30">
        <f t="shared" si="3"/>
        <v>2.0618547599525749E-2</v>
      </c>
      <c r="E246" s="30">
        <f t="shared" si="3"/>
        <v>4.6723613801762376E-3</v>
      </c>
    </row>
    <row r="247" spans="1:5" x14ac:dyDescent="0.25">
      <c r="A247" s="21">
        <v>45055</v>
      </c>
      <c r="B247" s="20">
        <v>95.05999755859375</v>
      </c>
      <c r="C247" s="20">
        <v>410.92999267578119</v>
      </c>
      <c r="D247" s="30">
        <f t="shared" si="3"/>
        <v>2.1040238713987414E-4</v>
      </c>
      <c r="E247" s="30">
        <f t="shared" si="3"/>
        <v>-4.3853215133479173E-3</v>
      </c>
    </row>
    <row r="248" spans="1:5" x14ac:dyDescent="0.25">
      <c r="A248" s="21">
        <v>45054</v>
      </c>
      <c r="B248" s="20">
        <v>95.040000915527344</v>
      </c>
      <c r="C248" s="20">
        <v>412.739990234375</v>
      </c>
      <c r="D248" s="30">
        <f t="shared" si="3"/>
        <v>5.7880730071263153E-2</v>
      </c>
      <c r="E248" s="30">
        <f t="shared" si="3"/>
        <v>2.6654714940987922E-4</v>
      </c>
    </row>
    <row r="249" spans="1:5" x14ac:dyDescent="0.25">
      <c r="A249" s="21">
        <v>45051</v>
      </c>
      <c r="B249" s="20">
        <v>89.839996337890625</v>
      </c>
      <c r="C249" s="20">
        <v>412.6300048828125</v>
      </c>
      <c r="D249" s="30">
        <f t="shared" si="3"/>
        <v>3.7293565463305312E-2</v>
      </c>
      <c r="E249" s="30">
        <f t="shared" si="3"/>
        <v>1.8512575986983304E-2</v>
      </c>
    </row>
    <row r="250" spans="1:5" x14ac:dyDescent="0.25">
      <c r="A250" s="21">
        <v>45050</v>
      </c>
      <c r="B250" s="20">
        <v>86.610000610351563</v>
      </c>
      <c r="C250" s="20">
        <v>405.1300048828125</v>
      </c>
      <c r="D250" s="30">
        <f t="shared" si="3"/>
        <v>6.1136948001125901E-2</v>
      </c>
      <c r="E250" s="30">
        <f t="shared" si="3"/>
        <v>-7.082947425800068E-3</v>
      </c>
    </row>
    <row r="251" spans="1:5" x14ac:dyDescent="0.25">
      <c r="A251" s="21">
        <v>45049</v>
      </c>
      <c r="B251" s="20">
        <v>81.620002746582031</v>
      </c>
      <c r="C251" s="20">
        <v>408.01998901367188</v>
      </c>
      <c r="D251" s="30">
        <f t="shared" si="3"/>
        <v>-9.22033208527272E-2</v>
      </c>
      <c r="E251" s="30">
        <f t="shared" si="3"/>
        <v>-6.8640038685510163E-3</v>
      </c>
    </row>
    <row r="252" spans="1:5" x14ac:dyDescent="0.25">
      <c r="A252" s="21">
        <v>45048</v>
      </c>
      <c r="B252" s="20">
        <v>89.910003662109375</v>
      </c>
      <c r="C252" s="20">
        <v>410.83999633789063</v>
      </c>
      <c r="D252" s="30">
        <f t="shared" si="3"/>
        <v>2.4529068426200062E-3</v>
      </c>
      <c r="E252" s="30">
        <f t="shared" si="3"/>
        <v>-1.1239232071373118E-2</v>
      </c>
    </row>
    <row r="253" spans="1:5" x14ac:dyDescent="0.25">
      <c r="A253" s="21">
        <v>45047</v>
      </c>
      <c r="B253" s="20">
        <v>89.69000244140625</v>
      </c>
      <c r="C253" s="20">
        <v>415.510009765625</v>
      </c>
      <c r="D253" s="30">
        <f t="shared" si="3"/>
        <v>3.5806163700320415E-3</v>
      </c>
      <c r="E253" s="30">
        <f t="shared" si="3"/>
        <v>-1.0097442299227266E-3</v>
      </c>
    </row>
    <row r="254" spans="1:5" x14ac:dyDescent="0.25">
      <c r="A254" s="21">
        <v>45044</v>
      </c>
      <c r="B254" s="20">
        <v>89.370002746582031</v>
      </c>
      <c r="C254" s="20">
        <v>415.92999267578119</v>
      </c>
      <c r="D254" s="30">
        <f t="shared" si="3"/>
        <v>2.2072281007415206E-2</v>
      </c>
      <c r="E254" s="30">
        <f t="shared" si="3"/>
        <v>8.5351688426931194E-3</v>
      </c>
    </row>
    <row r="255" spans="1:5" x14ac:dyDescent="0.25">
      <c r="A255" s="21">
        <v>45043</v>
      </c>
      <c r="B255" s="20">
        <v>87.44000244140625</v>
      </c>
      <c r="C255" s="20">
        <v>412.41000366210938</v>
      </c>
      <c r="D255" s="30">
        <f t="shared" si="3"/>
        <v>1.7454037204882589E-2</v>
      </c>
      <c r="E255" s="30">
        <f t="shared" si="3"/>
        <v>1.990804877378749E-2</v>
      </c>
    </row>
    <row r="256" spans="1:5" x14ac:dyDescent="0.25">
      <c r="A256" s="21">
        <v>45042</v>
      </c>
      <c r="B256" s="20">
        <v>85.94000244140625</v>
      </c>
      <c r="C256" s="20">
        <v>404.3599853515625</v>
      </c>
      <c r="D256" s="30">
        <f t="shared" si="3"/>
        <v>2.5536984626679526E-2</v>
      </c>
      <c r="E256" s="30">
        <f t="shared" si="3"/>
        <v>-4.2356217434444954E-3</v>
      </c>
    </row>
    <row r="257" spans="1:5" x14ac:dyDescent="0.25">
      <c r="A257" s="21">
        <v>45041</v>
      </c>
      <c r="B257" s="20">
        <v>83.800003051757813</v>
      </c>
      <c r="C257" s="20">
        <v>406.07998657226563</v>
      </c>
      <c r="D257" s="30">
        <f t="shared" si="3"/>
        <v>-4.3051235082843475E-2</v>
      </c>
      <c r="E257" s="30">
        <f t="shared" si="3"/>
        <v>-1.5873829418699414E-2</v>
      </c>
    </row>
    <row r="258" spans="1:5" x14ac:dyDescent="0.25">
      <c r="A258" s="21">
        <v>45040</v>
      </c>
      <c r="B258" s="20">
        <v>87.569999694824219</v>
      </c>
      <c r="C258" s="20">
        <v>412.6300048828125</v>
      </c>
      <c r="D258" s="30">
        <f t="shared" si="3"/>
        <v>-9.7252132464510366E-3</v>
      </c>
      <c r="E258" s="30">
        <f t="shared" si="3"/>
        <v>1.0431651214153348E-3</v>
      </c>
    </row>
    <row r="259" spans="1:5" x14ac:dyDescent="0.25">
      <c r="A259" s="21">
        <v>45037</v>
      </c>
      <c r="B259" s="20">
        <v>88.430000305175781</v>
      </c>
      <c r="C259" s="20">
        <v>412.20001220703119</v>
      </c>
      <c r="D259" s="30">
        <f t="shared" ref="D259:E322" si="4">+B259/B260-1</f>
        <v>-1.8643882963005898E-2</v>
      </c>
      <c r="E259" s="30">
        <f t="shared" si="4"/>
        <v>7.7694309125231342E-4</v>
      </c>
    </row>
    <row r="260" spans="1:5" x14ac:dyDescent="0.25">
      <c r="A260" s="21">
        <v>45036</v>
      </c>
      <c r="B260" s="20">
        <v>90.110000610351563</v>
      </c>
      <c r="C260" s="20">
        <v>411.8800048828125</v>
      </c>
      <c r="D260" s="30">
        <f t="shared" si="4"/>
        <v>1.8901285782826349E-3</v>
      </c>
      <c r="E260" s="30">
        <f t="shared" si="4"/>
        <v>-5.4571151921736227E-3</v>
      </c>
    </row>
    <row r="261" spans="1:5" x14ac:dyDescent="0.25">
      <c r="A261" s="21">
        <v>45035</v>
      </c>
      <c r="B261" s="20">
        <v>89.94000244140625</v>
      </c>
      <c r="C261" s="20">
        <v>414.1400146484375</v>
      </c>
      <c r="D261" s="30">
        <f t="shared" si="4"/>
        <v>1.7821749196356151E-3</v>
      </c>
      <c r="E261" s="30">
        <f t="shared" si="4"/>
        <v>-1.6894041207171639E-4</v>
      </c>
    </row>
    <row r="262" spans="1:5" x14ac:dyDescent="0.25">
      <c r="A262" s="21">
        <v>45034</v>
      </c>
      <c r="B262" s="20">
        <v>89.779998779296875</v>
      </c>
      <c r="C262" s="20">
        <v>414.20999145507813</v>
      </c>
      <c r="D262" s="30">
        <f t="shared" si="4"/>
        <v>-1.0014906479857144E-3</v>
      </c>
      <c r="E262" s="30">
        <f t="shared" si="4"/>
        <v>6.5224189998436266E-4</v>
      </c>
    </row>
    <row r="263" spans="1:5" x14ac:dyDescent="0.25">
      <c r="A263" s="21">
        <v>45033</v>
      </c>
      <c r="B263" s="20">
        <v>89.870002746582031</v>
      </c>
      <c r="C263" s="20">
        <v>413.94000244140619</v>
      </c>
      <c r="D263" s="30">
        <f t="shared" si="4"/>
        <v>-2.0490433279759857E-2</v>
      </c>
      <c r="E263" s="30">
        <f t="shared" si="4"/>
        <v>3.5882534475812911E-3</v>
      </c>
    </row>
    <row r="264" spans="1:5" x14ac:dyDescent="0.25">
      <c r="A264" s="21">
        <v>45030</v>
      </c>
      <c r="B264" s="20">
        <v>91.75</v>
      </c>
      <c r="C264" s="20">
        <v>412.45999145507813</v>
      </c>
      <c r="D264" s="30">
        <f t="shared" si="4"/>
        <v>-3.6920007754494E-3</v>
      </c>
      <c r="E264" s="30">
        <f t="shared" si="4"/>
        <v>-2.4427643181926806E-3</v>
      </c>
    </row>
    <row r="265" spans="1:5" x14ac:dyDescent="0.25">
      <c r="A265" s="21">
        <v>45029</v>
      </c>
      <c r="B265" s="20">
        <v>92.089996337890625</v>
      </c>
      <c r="C265" s="20">
        <v>413.47000122070313</v>
      </c>
      <c r="D265" s="30">
        <f t="shared" si="4"/>
        <v>-2.5994312618256021E-3</v>
      </c>
      <c r="E265" s="30">
        <f t="shared" si="4"/>
        <v>1.3282719249790187E-2</v>
      </c>
    </row>
    <row r="266" spans="1:5" x14ac:dyDescent="0.25">
      <c r="A266" s="21">
        <v>45028</v>
      </c>
      <c r="B266" s="20">
        <v>92.330001831054688</v>
      </c>
      <c r="C266" s="20">
        <v>408.04998779296881</v>
      </c>
      <c r="D266" s="30">
        <f t="shared" si="4"/>
        <v>-1.8079304161561782E-2</v>
      </c>
      <c r="E266" s="30">
        <f t="shared" si="4"/>
        <v>-4.0759870710698198E-3</v>
      </c>
    </row>
    <row r="267" spans="1:5" x14ac:dyDescent="0.25">
      <c r="A267" s="21">
        <v>45027</v>
      </c>
      <c r="B267" s="20">
        <v>94.029998779296875</v>
      </c>
      <c r="C267" s="20">
        <v>409.72000122070313</v>
      </c>
      <c r="D267" s="30">
        <f t="shared" si="4"/>
        <v>-1.5186473886224738E-2</v>
      </c>
      <c r="E267" s="30">
        <f t="shared" si="4"/>
        <v>2.685868828276039E-4</v>
      </c>
    </row>
    <row r="268" spans="1:5" x14ac:dyDescent="0.25">
      <c r="A268" s="21">
        <v>45026</v>
      </c>
      <c r="B268" s="20">
        <v>95.480003356933594</v>
      </c>
      <c r="C268" s="20">
        <v>409.6099853515625</v>
      </c>
      <c r="D268" s="30">
        <f t="shared" si="4"/>
        <v>3.2551120325459149E-2</v>
      </c>
      <c r="E268" s="30">
        <f t="shared" si="4"/>
        <v>1.0263762742259708E-3</v>
      </c>
    </row>
    <row r="269" spans="1:5" x14ac:dyDescent="0.25">
      <c r="A269" s="21">
        <v>45022</v>
      </c>
      <c r="B269" s="20">
        <v>92.470001220703125</v>
      </c>
      <c r="C269" s="20">
        <v>409.19000244140619</v>
      </c>
      <c r="D269" s="30">
        <f t="shared" si="4"/>
        <v>-9.7230272541493079E-4</v>
      </c>
      <c r="E269" s="30">
        <f t="shared" si="4"/>
        <v>3.9008741758623788E-3</v>
      </c>
    </row>
    <row r="270" spans="1:5" x14ac:dyDescent="0.25">
      <c r="A270" s="21">
        <v>45021</v>
      </c>
      <c r="B270" s="20">
        <v>92.55999755859375</v>
      </c>
      <c r="C270" s="20">
        <v>407.60000610351563</v>
      </c>
      <c r="D270" s="30">
        <f t="shared" si="4"/>
        <v>-3.4525973643056873E-2</v>
      </c>
      <c r="E270" s="30">
        <f t="shared" si="4"/>
        <v>-2.6182672793729767E-3</v>
      </c>
    </row>
    <row r="271" spans="1:5" x14ac:dyDescent="0.25">
      <c r="A271" s="21">
        <v>45020</v>
      </c>
      <c r="B271" s="20">
        <v>95.870002746582031</v>
      </c>
      <c r="C271" s="20">
        <v>408.67001342773438</v>
      </c>
      <c r="D271" s="30">
        <f t="shared" si="4"/>
        <v>-7.1457625254497392E-3</v>
      </c>
      <c r="E271" s="30">
        <f t="shared" si="4"/>
        <v>-5.5481170740254715E-3</v>
      </c>
    </row>
    <row r="272" spans="1:5" x14ac:dyDescent="0.25">
      <c r="A272" s="21">
        <v>45019</v>
      </c>
      <c r="B272" s="20">
        <v>96.55999755859375</v>
      </c>
      <c r="C272" s="20">
        <v>410.95001220703119</v>
      </c>
      <c r="D272" s="30">
        <f t="shared" si="4"/>
        <v>-1.4794455117154937E-2</v>
      </c>
      <c r="E272" s="30">
        <f t="shared" si="4"/>
        <v>3.8105412999223098E-3</v>
      </c>
    </row>
    <row r="273" spans="1:5" x14ac:dyDescent="0.25">
      <c r="A273" s="21">
        <v>45016</v>
      </c>
      <c r="B273" s="20">
        <v>98.010002136230469</v>
      </c>
      <c r="C273" s="20">
        <v>409.3900146484375</v>
      </c>
      <c r="D273" s="30">
        <f t="shared" si="4"/>
        <v>1.3282068498214894E-3</v>
      </c>
      <c r="E273" s="30">
        <f t="shared" si="4"/>
        <v>1.4094630342711634E-2</v>
      </c>
    </row>
    <row r="274" spans="1:5" x14ac:dyDescent="0.25">
      <c r="A274" s="21">
        <v>45015</v>
      </c>
      <c r="B274" s="20">
        <v>97.879997253417969</v>
      </c>
      <c r="C274" s="20">
        <v>403.70001220703119</v>
      </c>
      <c r="D274" s="30">
        <f t="shared" si="4"/>
        <v>1.8628379474935119E-2</v>
      </c>
      <c r="E274" s="30">
        <f t="shared" si="4"/>
        <v>5.8552536882470196E-3</v>
      </c>
    </row>
    <row r="275" spans="1:5" x14ac:dyDescent="0.25">
      <c r="A275" s="21">
        <v>45014</v>
      </c>
      <c r="B275" s="20">
        <v>96.089996337890625</v>
      </c>
      <c r="C275" s="20">
        <v>401.35000610351563</v>
      </c>
      <c r="D275" s="30">
        <f t="shared" si="4"/>
        <v>1.6180190554138107E-2</v>
      </c>
      <c r="E275" s="30">
        <f t="shared" si="4"/>
        <v>1.4534883496678752E-2</v>
      </c>
    </row>
    <row r="276" spans="1:5" x14ac:dyDescent="0.25">
      <c r="A276" s="21">
        <v>45013</v>
      </c>
      <c r="B276" s="20">
        <v>94.55999755859375</v>
      </c>
      <c r="C276" s="20">
        <v>395.60000610351563</v>
      </c>
      <c r="D276" s="30">
        <f t="shared" si="4"/>
        <v>-2.1219366926886862E-2</v>
      </c>
      <c r="E276" s="30">
        <f t="shared" si="4"/>
        <v>-2.2446572493123318E-3</v>
      </c>
    </row>
    <row r="277" spans="1:5" x14ac:dyDescent="0.25">
      <c r="A277" s="21">
        <v>45012</v>
      </c>
      <c r="B277" s="20">
        <v>96.610000610351563</v>
      </c>
      <c r="C277" s="20">
        <v>396.489990234375</v>
      </c>
      <c r="D277" s="30">
        <f t="shared" si="4"/>
        <v>-1.3680412247472518E-2</v>
      </c>
      <c r="E277" s="30">
        <f t="shared" si="4"/>
        <v>1.8698426642451693E-3</v>
      </c>
    </row>
    <row r="278" spans="1:5" x14ac:dyDescent="0.25">
      <c r="A278" s="21">
        <v>45009</v>
      </c>
      <c r="B278" s="20">
        <v>97.949996948242188</v>
      </c>
      <c r="C278" s="20">
        <v>395.75</v>
      </c>
      <c r="D278" s="30">
        <f t="shared" si="4"/>
        <v>-2.3234960704205276E-2</v>
      </c>
      <c r="E278" s="30">
        <f t="shared" si="4"/>
        <v>6.5620125751015834E-3</v>
      </c>
    </row>
    <row r="279" spans="1:5" x14ac:dyDescent="0.25">
      <c r="A279" s="21">
        <v>45008</v>
      </c>
      <c r="B279" s="20">
        <v>100.2799987792969</v>
      </c>
      <c r="C279" s="20">
        <v>393.17001342773438</v>
      </c>
      <c r="D279" s="30">
        <f t="shared" si="4"/>
        <v>2.766957263350811E-2</v>
      </c>
      <c r="E279" s="30">
        <f t="shared" si="4"/>
        <v>2.7033947508923184E-3</v>
      </c>
    </row>
    <row r="280" spans="1:5" x14ac:dyDescent="0.25">
      <c r="A280" s="21">
        <v>45007</v>
      </c>
      <c r="B280" s="20">
        <v>97.580001831054688</v>
      </c>
      <c r="C280" s="20">
        <v>392.1099853515625</v>
      </c>
      <c r="D280" s="30">
        <f t="shared" si="4"/>
        <v>1.7200057548523606E-2</v>
      </c>
      <c r="E280" s="30">
        <f t="shared" si="4"/>
        <v>-1.7046497325513887E-2</v>
      </c>
    </row>
    <row r="281" spans="1:5" x14ac:dyDescent="0.25">
      <c r="A281" s="21">
        <v>45006</v>
      </c>
      <c r="B281" s="20">
        <v>95.930000305175781</v>
      </c>
      <c r="C281" s="20">
        <v>398.91000366210938</v>
      </c>
      <c r="D281" s="30">
        <f t="shared" si="4"/>
        <v>-9.089941902801435E-3</v>
      </c>
      <c r="E281" s="30">
        <f t="shared" si="4"/>
        <v>1.3130526631691453E-2</v>
      </c>
    </row>
    <row r="282" spans="1:5" x14ac:dyDescent="0.25">
      <c r="A282" s="21">
        <v>45005</v>
      </c>
      <c r="B282" s="20">
        <v>96.80999755859375</v>
      </c>
      <c r="C282" s="20">
        <v>393.739990234375</v>
      </c>
      <c r="D282" s="30">
        <f t="shared" si="4"/>
        <v>-1.0527379577363938E-2</v>
      </c>
      <c r="E282" s="30">
        <f t="shared" si="4"/>
        <v>9.6156314108122309E-3</v>
      </c>
    </row>
    <row r="283" spans="1:5" x14ac:dyDescent="0.25">
      <c r="A283" s="21">
        <v>45002</v>
      </c>
      <c r="B283" s="20">
        <v>97.839996337890625</v>
      </c>
      <c r="C283" s="20">
        <v>389.989990234375</v>
      </c>
      <c r="D283" s="30">
        <f t="shared" si="4"/>
        <v>1.283641701197058E-2</v>
      </c>
      <c r="E283" s="30">
        <f t="shared" si="4"/>
        <v>-1.5450241961852518E-2</v>
      </c>
    </row>
    <row r="284" spans="1:5" x14ac:dyDescent="0.25">
      <c r="A284" s="21">
        <v>45001</v>
      </c>
      <c r="B284" s="20">
        <v>96.599998474121094</v>
      </c>
      <c r="C284" s="20">
        <v>396.1099853515625</v>
      </c>
      <c r="D284" s="30">
        <f t="shared" si="4"/>
        <v>7.7163226420572828E-2</v>
      </c>
      <c r="E284" s="30">
        <f t="shared" si="4"/>
        <v>1.7545177234081111E-2</v>
      </c>
    </row>
    <row r="285" spans="1:5" x14ac:dyDescent="0.25">
      <c r="A285" s="21">
        <v>45000</v>
      </c>
      <c r="B285" s="20">
        <v>89.680000305175781</v>
      </c>
      <c r="C285" s="20">
        <v>389.27999877929688</v>
      </c>
      <c r="D285" s="30">
        <f t="shared" si="4"/>
        <v>2.5500325154424353E-2</v>
      </c>
      <c r="E285" s="30">
        <f t="shared" si="4"/>
        <v>-6.2543388004978606E-3</v>
      </c>
    </row>
    <row r="286" spans="1:5" x14ac:dyDescent="0.25">
      <c r="A286" s="21">
        <v>44999</v>
      </c>
      <c r="B286" s="20">
        <v>87.449996948242188</v>
      </c>
      <c r="C286" s="20">
        <v>391.73001098632813</v>
      </c>
      <c r="D286" s="30">
        <f t="shared" si="4"/>
        <v>6.6333308990470519E-2</v>
      </c>
      <c r="E286" s="30">
        <f t="shared" si="4"/>
        <v>1.6530065073970368E-2</v>
      </c>
    </row>
    <row r="287" spans="1:5" x14ac:dyDescent="0.25">
      <c r="A287" s="21">
        <v>44998</v>
      </c>
      <c r="B287" s="20">
        <v>82.010002136230469</v>
      </c>
      <c r="C287" s="20">
        <v>385.3599853515625</v>
      </c>
      <c r="D287" s="30">
        <f t="shared" si="4"/>
        <v>-7.9835012378501879E-3</v>
      </c>
      <c r="E287" s="30">
        <f t="shared" si="4"/>
        <v>-1.425250201672501E-3</v>
      </c>
    </row>
    <row r="288" spans="1:5" x14ac:dyDescent="0.25">
      <c r="A288" s="21">
        <v>44995</v>
      </c>
      <c r="B288" s="20">
        <v>82.669998168945313</v>
      </c>
      <c r="C288" s="20">
        <v>385.91000366210938</v>
      </c>
      <c r="D288" s="30">
        <f t="shared" si="4"/>
        <v>-1.6184703440536463E-2</v>
      </c>
      <c r="E288" s="30">
        <f t="shared" si="4"/>
        <v>-1.442944614289654E-2</v>
      </c>
    </row>
    <row r="289" spans="1:5" x14ac:dyDescent="0.25">
      <c r="A289" s="21">
        <v>44994</v>
      </c>
      <c r="B289" s="20">
        <v>84.029998779296875</v>
      </c>
      <c r="C289" s="20">
        <v>391.55999755859381</v>
      </c>
      <c r="D289" s="30">
        <f t="shared" si="4"/>
        <v>-1.5696426428178922E-2</v>
      </c>
      <c r="E289" s="30">
        <f t="shared" si="4"/>
        <v>-1.84498536583797E-2</v>
      </c>
    </row>
    <row r="290" spans="1:5" x14ac:dyDescent="0.25">
      <c r="A290" s="21">
        <v>44993</v>
      </c>
      <c r="B290" s="20">
        <v>85.370002746582031</v>
      </c>
      <c r="C290" s="20">
        <v>398.92001342773438</v>
      </c>
      <c r="D290" s="30">
        <f t="shared" si="4"/>
        <v>3.9702863378367592E-2</v>
      </c>
      <c r="E290" s="30">
        <f t="shared" si="4"/>
        <v>1.6321199989792756E-3</v>
      </c>
    </row>
    <row r="291" spans="1:5" x14ac:dyDescent="0.25">
      <c r="A291" s="21">
        <v>44992</v>
      </c>
      <c r="B291" s="20">
        <v>82.110000610351563</v>
      </c>
      <c r="C291" s="20">
        <v>398.26998901367188</v>
      </c>
      <c r="D291" s="30">
        <f t="shared" si="4"/>
        <v>1.1705235403848491E-2</v>
      </c>
      <c r="E291" s="30">
        <f t="shared" si="4"/>
        <v>-1.5328731891906533E-2</v>
      </c>
    </row>
    <row r="292" spans="1:5" x14ac:dyDescent="0.25">
      <c r="A292" s="21">
        <v>44991</v>
      </c>
      <c r="B292" s="20">
        <v>81.160003662109375</v>
      </c>
      <c r="C292" s="20">
        <v>404.47000122070313</v>
      </c>
      <c r="D292" s="30">
        <f t="shared" si="4"/>
        <v>-4.4160082897605202E-3</v>
      </c>
      <c r="E292" s="30">
        <f t="shared" si="4"/>
        <v>6.9274048740863847E-4</v>
      </c>
    </row>
    <row r="293" spans="1:5" x14ac:dyDescent="0.25">
      <c r="A293" s="21">
        <v>44988</v>
      </c>
      <c r="B293" s="20">
        <v>81.519996643066406</v>
      </c>
      <c r="C293" s="20">
        <v>404.19000244140619</v>
      </c>
      <c r="D293" s="30">
        <f t="shared" si="4"/>
        <v>1.3426083650940335E-2</v>
      </c>
      <c r="E293" s="30">
        <f t="shared" si="4"/>
        <v>1.6037819365946504E-2</v>
      </c>
    </row>
    <row r="294" spans="1:5" x14ac:dyDescent="0.25">
      <c r="A294" s="21">
        <v>44987</v>
      </c>
      <c r="B294" s="20">
        <v>80.44000244140625</v>
      </c>
      <c r="C294" s="20">
        <v>397.80999755859381</v>
      </c>
      <c r="D294" s="30">
        <f t="shared" si="4"/>
        <v>2.7462019424405071E-2</v>
      </c>
      <c r="E294" s="30">
        <f t="shared" si="4"/>
        <v>7.7772898621089048E-3</v>
      </c>
    </row>
    <row r="295" spans="1:5" x14ac:dyDescent="0.25">
      <c r="A295" s="21">
        <v>44986</v>
      </c>
      <c r="B295" s="20">
        <v>78.290000915527344</v>
      </c>
      <c r="C295" s="20">
        <v>394.739990234375</v>
      </c>
      <c r="D295" s="30">
        <f t="shared" si="4"/>
        <v>-3.6905180551005667E-3</v>
      </c>
      <c r="E295" s="30">
        <f t="shared" si="4"/>
        <v>-3.835914535380569E-3</v>
      </c>
    </row>
    <row r="296" spans="1:5" x14ac:dyDescent="0.25">
      <c r="A296" s="21">
        <v>44985</v>
      </c>
      <c r="B296" s="20">
        <v>78.580001831054688</v>
      </c>
      <c r="C296" s="20">
        <v>396.260009765625</v>
      </c>
      <c r="D296" s="30">
        <f t="shared" si="4"/>
        <v>-2.4120200597779196E-3</v>
      </c>
      <c r="E296" s="30">
        <f t="shared" si="4"/>
        <v>-3.6959776232566854E-3</v>
      </c>
    </row>
    <row r="297" spans="1:5" x14ac:dyDescent="0.25">
      <c r="A297" s="21">
        <v>44984</v>
      </c>
      <c r="B297" s="20">
        <v>78.769996643066406</v>
      </c>
      <c r="C297" s="20">
        <v>397.73001098632813</v>
      </c>
      <c r="D297" s="30">
        <f t="shared" si="4"/>
        <v>8.7079054560774694E-3</v>
      </c>
      <c r="E297" s="30">
        <f t="shared" si="4"/>
        <v>3.4058380515806785E-3</v>
      </c>
    </row>
    <row r="298" spans="1:5" x14ac:dyDescent="0.25">
      <c r="A298" s="21">
        <v>44981</v>
      </c>
      <c r="B298" s="20">
        <v>78.089996337890625</v>
      </c>
      <c r="C298" s="20">
        <v>396.3800048828125</v>
      </c>
      <c r="D298" s="30">
        <f t="shared" si="4"/>
        <v>-2.0815092941810387E-2</v>
      </c>
      <c r="E298" s="30">
        <f t="shared" si="4"/>
        <v>-1.0682370938393859E-2</v>
      </c>
    </row>
    <row r="299" spans="1:5" x14ac:dyDescent="0.25">
      <c r="A299" s="21">
        <v>44980</v>
      </c>
      <c r="B299" s="20">
        <v>79.75</v>
      </c>
      <c r="C299" s="20">
        <v>400.66000366210938</v>
      </c>
      <c r="D299" s="30">
        <f t="shared" si="4"/>
        <v>4.0986808048976364E-2</v>
      </c>
      <c r="E299" s="30">
        <f t="shared" si="4"/>
        <v>5.3194035021166819E-3</v>
      </c>
    </row>
    <row r="300" spans="1:5" x14ac:dyDescent="0.25">
      <c r="A300" s="21">
        <v>44979</v>
      </c>
      <c r="B300" s="20">
        <v>76.610000610351563</v>
      </c>
      <c r="C300" s="20">
        <v>398.54000854492188</v>
      </c>
      <c r="D300" s="30">
        <f t="shared" si="4"/>
        <v>-2.0840958670185206E-3</v>
      </c>
      <c r="E300" s="30">
        <f t="shared" si="4"/>
        <v>-1.3781046831931043E-3</v>
      </c>
    </row>
    <row r="301" spans="1:5" x14ac:dyDescent="0.25">
      <c r="A301" s="21">
        <v>44978</v>
      </c>
      <c r="B301" s="20">
        <v>76.769996643066406</v>
      </c>
      <c r="C301" s="20">
        <v>399.08999633789063</v>
      </c>
      <c r="D301" s="30">
        <f t="shared" si="4"/>
        <v>-2.2038259323994835E-2</v>
      </c>
      <c r="E301" s="30">
        <f t="shared" si="4"/>
        <v>-2.0060927249980098E-2</v>
      </c>
    </row>
    <row r="302" spans="1:5" x14ac:dyDescent="0.25">
      <c r="A302" s="21">
        <v>44974</v>
      </c>
      <c r="B302" s="20">
        <v>78.5</v>
      </c>
      <c r="C302" s="20">
        <v>407.260009765625</v>
      </c>
      <c r="D302" s="30">
        <f t="shared" si="4"/>
        <v>-1.9730292144448547E-2</v>
      </c>
      <c r="E302" s="30">
        <f t="shared" si="4"/>
        <v>-2.4982585890112041E-3</v>
      </c>
    </row>
    <row r="303" spans="1:5" x14ac:dyDescent="0.25">
      <c r="A303" s="21">
        <v>44973</v>
      </c>
      <c r="B303" s="20">
        <v>80.080001831054688</v>
      </c>
      <c r="C303" s="20">
        <v>408.27999877929688</v>
      </c>
      <c r="D303" s="30">
        <f t="shared" si="4"/>
        <v>-5.9873191545541715E-2</v>
      </c>
      <c r="E303" s="30">
        <f t="shared" si="4"/>
        <v>-1.3768810222142602E-2</v>
      </c>
    </row>
    <row r="304" spans="1:5" x14ac:dyDescent="0.25">
      <c r="A304" s="21">
        <v>44972</v>
      </c>
      <c r="B304" s="20">
        <v>85.180000305175781</v>
      </c>
      <c r="C304" s="20">
        <v>413.98001098632813</v>
      </c>
      <c r="D304" s="30">
        <f t="shared" si="4"/>
        <v>-8.9586581780809471E-3</v>
      </c>
      <c r="E304" s="30">
        <f t="shared" si="4"/>
        <v>3.2473737163669636E-3</v>
      </c>
    </row>
    <row r="305" spans="1:5" x14ac:dyDescent="0.25">
      <c r="A305" s="21">
        <v>44971</v>
      </c>
      <c r="B305" s="20">
        <v>85.949996948242188</v>
      </c>
      <c r="C305" s="20">
        <v>412.6400146484375</v>
      </c>
      <c r="D305" s="30">
        <f t="shared" si="4"/>
        <v>3.3922769012340703E-2</v>
      </c>
      <c r="E305" s="30">
        <f t="shared" si="4"/>
        <v>-4.6016987623753725E-4</v>
      </c>
    </row>
    <row r="306" spans="1:5" x14ac:dyDescent="0.25">
      <c r="A306" s="21">
        <v>44970</v>
      </c>
      <c r="B306" s="20">
        <v>83.129997253417969</v>
      </c>
      <c r="C306" s="20">
        <v>412.82998657226563</v>
      </c>
      <c r="D306" s="30">
        <f t="shared" si="4"/>
        <v>2.0250292446066354E-2</v>
      </c>
      <c r="E306" s="30">
        <f t="shared" si="4"/>
        <v>1.1738991096546858E-2</v>
      </c>
    </row>
    <row r="307" spans="1:5" x14ac:dyDescent="0.25">
      <c r="A307" s="21">
        <v>44967</v>
      </c>
      <c r="B307" s="20">
        <v>81.480003356933594</v>
      </c>
      <c r="C307" s="20">
        <v>408.04000854492188</v>
      </c>
      <c r="D307" s="30">
        <f t="shared" si="4"/>
        <v>-2.0790719223332976E-2</v>
      </c>
      <c r="E307" s="30">
        <f t="shared" si="4"/>
        <v>2.3336663037101246E-3</v>
      </c>
    </row>
    <row r="308" spans="1:5" x14ac:dyDescent="0.25">
      <c r="A308" s="21">
        <v>44966</v>
      </c>
      <c r="B308" s="20">
        <v>83.209999084472656</v>
      </c>
      <c r="C308" s="20">
        <v>407.08999633789063</v>
      </c>
      <c r="D308" s="30">
        <f t="shared" si="4"/>
        <v>-1.7475538012382885E-2</v>
      </c>
      <c r="E308" s="30">
        <f t="shared" si="4"/>
        <v>-8.6691771861834299E-3</v>
      </c>
    </row>
    <row r="309" spans="1:5" x14ac:dyDescent="0.25">
      <c r="A309" s="21">
        <v>44965</v>
      </c>
      <c r="B309" s="20">
        <v>84.69000244140625</v>
      </c>
      <c r="C309" s="20">
        <v>410.64999389648438</v>
      </c>
      <c r="D309" s="30">
        <f t="shared" si="4"/>
        <v>-1.4200921530646005E-2</v>
      </c>
      <c r="E309" s="30">
        <f t="shared" si="4"/>
        <v>-1.0934773280246612E-2</v>
      </c>
    </row>
    <row r="310" spans="1:5" x14ac:dyDescent="0.25">
      <c r="A310" s="21">
        <v>44964</v>
      </c>
      <c r="B310" s="20">
        <v>85.910003662109375</v>
      </c>
      <c r="C310" s="20">
        <v>415.19000244140619</v>
      </c>
      <c r="D310" s="30">
        <f t="shared" si="4"/>
        <v>2.6649179598481343E-2</v>
      </c>
      <c r="E310" s="30">
        <f t="shared" si="4"/>
        <v>1.3078632712971272E-2</v>
      </c>
    </row>
    <row r="311" spans="1:5" x14ac:dyDescent="0.25">
      <c r="A311" s="21">
        <v>44963</v>
      </c>
      <c r="B311" s="20">
        <v>83.680000305175781</v>
      </c>
      <c r="C311" s="20">
        <v>409.82998657226563</v>
      </c>
      <c r="D311" s="30">
        <f t="shared" si="4"/>
        <v>-2.7993914917314733E-2</v>
      </c>
      <c r="E311" s="30">
        <f t="shared" si="4"/>
        <v>-6.1113604800514532E-3</v>
      </c>
    </row>
    <row r="312" spans="1:5" x14ac:dyDescent="0.25">
      <c r="A312" s="21">
        <v>44960</v>
      </c>
      <c r="B312" s="20">
        <v>86.089996337890625</v>
      </c>
      <c r="C312" s="20">
        <v>412.35000610351563</v>
      </c>
      <c r="D312" s="30">
        <f t="shared" si="4"/>
        <v>-2.5138730405129373E-2</v>
      </c>
      <c r="E312" s="30">
        <f t="shared" si="4"/>
        <v>-1.0629091340170427E-2</v>
      </c>
    </row>
    <row r="313" spans="1:5" x14ac:dyDescent="0.25">
      <c r="A313" s="21">
        <v>44959</v>
      </c>
      <c r="B313" s="20">
        <v>88.30999755859375</v>
      </c>
      <c r="C313" s="20">
        <v>416.77999877929688</v>
      </c>
      <c r="D313" s="30">
        <f t="shared" si="4"/>
        <v>4.3360092100782177E-2</v>
      </c>
      <c r="E313" s="30">
        <f t="shared" si="4"/>
        <v>1.4556989201620407E-2</v>
      </c>
    </row>
    <row r="314" spans="1:5" x14ac:dyDescent="0.25">
      <c r="A314" s="21">
        <v>44958</v>
      </c>
      <c r="B314" s="20">
        <v>84.639999389648438</v>
      </c>
      <c r="C314" s="20">
        <v>410.79998779296881</v>
      </c>
      <c r="D314" s="30">
        <f t="shared" si="4"/>
        <v>0.12628074079947327</v>
      </c>
      <c r="E314" s="30">
        <f t="shared" si="4"/>
        <v>1.0627771821197785E-2</v>
      </c>
    </row>
    <row r="315" spans="1:5" x14ac:dyDescent="0.25">
      <c r="A315" s="21">
        <v>44957</v>
      </c>
      <c r="B315" s="20">
        <v>75.150001525878906</v>
      </c>
      <c r="C315" s="20">
        <v>406.48001098632813</v>
      </c>
      <c r="D315" s="30">
        <f t="shared" si="4"/>
        <v>3.7267145498509624E-2</v>
      </c>
      <c r="E315" s="30">
        <f t="shared" si="4"/>
        <v>1.4703349315466685E-2</v>
      </c>
    </row>
    <row r="316" spans="1:5" x14ac:dyDescent="0.25">
      <c r="A316" s="21">
        <v>44956</v>
      </c>
      <c r="B316" s="20">
        <v>72.449996948242188</v>
      </c>
      <c r="C316" s="20">
        <v>400.58999633789063</v>
      </c>
      <c r="D316" s="30">
        <f t="shared" si="4"/>
        <v>-3.9124728354603677E-2</v>
      </c>
      <c r="E316" s="30">
        <f t="shared" si="4"/>
        <v>-1.2546826143231771E-2</v>
      </c>
    </row>
    <row r="317" spans="1:5" x14ac:dyDescent="0.25">
      <c r="A317" s="21">
        <v>44953</v>
      </c>
      <c r="B317" s="20">
        <v>75.400001525878906</v>
      </c>
      <c r="C317" s="20">
        <v>405.67999267578119</v>
      </c>
      <c r="D317" s="30">
        <f t="shared" si="4"/>
        <v>3.1931592878635673E-3</v>
      </c>
      <c r="E317" s="30">
        <f t="shared" si="4"/>
        <v>2.2976965430048235E-3</v>
      </c>
    </row>
    <row r="318" spans="1:5" x14ac:dyDescent="0.25">
      <c r="A318" s="21">
        <v>44952</v>
      </c>
      <c r="B318" s="20">
        <v>75.160003662109375</v>
      </c>
      <c r="C318" s="20">
        <v>404.75</v>
      </c>
      <c r="D318" s="30">
        <f t="shared" si="4"/>
        <v>3.3373379759484845E-3</v>
      </c>
      <c r="E318" s="30">
        <f t="shared" si="4"/>
        <v>1.0990368001509987E-2</v>
      </c>
    </row>
    <row r="319" spans="1:5" x14ac:dyDescent="0.25">
      <c r="A319" s="21">
        <v>44951</v>
      </c>
      <c r="B319" s="20">
        <v>74.910003662109375</v>
      </c>
      <c r="C319" s="20">
        <v>400.35000610351563</v>
      </c>
      <c r="D319" s="30">
        <f t="shared" si="4"/>
        <v>2.8113349725127357E-3</v>
      </c>
      <c r="E319" s="30">
        <f t="shared" si="4"/>
        <v>3.747973311076791E-4</v>
      </c>
    </row>
    <row r="320" spans="1:5" x14ac:dyDescent="0.25">
      <c r="A320" s="21">
        <v>44950</v>
      </c>
      <c r="B320" s="20">
        <v>74.699996948242188</v>
      </c>
      <c r="C320" s="20">
        <v>400.20001220703119</v>
      </c>
      <c r="D320" s="30">
        <f t="shared" si="4"/>
        <v>-2.3912215604918408E-2</v>
      </c>
      <c r="E320" s="30">
        <f t="shared" si="4"/>
        <v>-1.0732912426444363E-3</v>
      </c>
    </row>
    <row r="321" spans="1:5" x14ac:dyDescent="0.25">
      <c r="A321" s="21">
        <v>44949</v>
      </c>
      <c r="B321" s="20">
        <v>76.529998779296875</v>
      </c>
      <c r="C321" s="20">
        <v>400.6300048828125</v>
      </c>
      <c r="D321" s="30">
        <f t="shared" si="4"/>
        <v>9.2193508100583355E-2</v>
      </c>
      <c r="E321" s="30">
        <f t="shared" si="4"/>
        <v>1.1998585281936869E-2</v>
      </c>
    </row>
    <row r="322" spans="1:5" x14ac:dyDescent="0.25">
      <c r="A322" s="21">
        <v>44946</v>
      </c>
      <c r="B322" s="20">
        <v>70.069999694824219</v>
      </c>
      <c r="C322" s="20">
        <v>395.8800048828125</v>
      </c>
      <c r="D322" s="30">
        <f t="shared" si="4"/>
        <v>3.4854536143285264E-2</v>
      </c>
      <c r="E322" s="30">
        <f t="shared" si="4"/>
        <v>1.8629039629190602E-2</v>
      </c>
    </row>
    <row r="323" spans="1:5" x14ac:dyDescent="0.25">
      <c r="A323" s="21">
        <v>44945</v>
      </c>
      <c r="B323" s="20">
        <v>67.709999084472656</v>
      </c>
      <c r="C323" s="20">
        <v>388.6400146484375</v>
      </c>
      <c r="D323" s="30">
        <f t="shared" ref="D323:E386" si="5">+B323/B324-1</f>
        <v>-3.9982982328534922E-2</v>
      </c>
      <c r="E323" s="30">
        <f t="shared" si="5"/>
        <v>-7.2798172546666429E-3</v>
      </c>
    </row>
    <row r="324" spans="1:5" x14ac:dyDescent="0.25">
      <c r="A324" s="21">
        <v>44944</v>
      </c>
      <c r="B324" s="20">
        <v>70.529998779296875</v>
      </c>
      <c r="C324" s="20">
        <v>391.489990234375</v>
      </c>
      <c r="D324" s="30">
        <f t="shared" si="5"/>
        <v>-1.4806503880664734E-2</v>
      </c>
      <c r="E324" s="30">
        <f t="shared" si="5"/>
        <v>-1.5788015568668268E-2</v>
      </c>
    </row>
    <row r="325" spans="1:5" x14ac:dyDescent="0.25">
      <c r="A325" s="21">
        <v>44943</v>
      </c>
      <c r="B325" s="20">
        <v>71.589996337890625</v>
      </c>
      <c r="C325" s="20">
        <v>397.76998901367188</v>
      </c>
      <c r="D325" s="30">
        <f t="shared" si="5"/>
        <v>8.3098075759242551E-3</v>
      </c>
      <c r="E325" s="30">
        <f t="shared" si="5"/>
        <v>-1.8318970798698597E-3</v>
      </c>
    </row>
    <row r="326" spans="1:5" x14ac:dyDescent="0.25">
      <c r="A326" s="21">
        <v>44939</v>
      </c>
      <c r="B326" s="20">
        <v>71</v>
      </c>
      <c r="C326" s="20">
        <v>398.5</v>
      </c>
      <c r="D326" s="30">
        <f t="shared" si="5"/>
        <v>2.8248155313777001E-3</v>
      </c>
      <c r="E326" s="30">
        <f t="shared" si="5"/>
        <v>3.8795056884117773E-3</v>
      </c>
    </row>
    <row r="327" spans="1:5" x14ac:dyDescent="0.25">
      <c r="A327" s="21">
        <v>44938</v>
      </c>
      <c r="B327" s="20">
        <v>70.800003051757813</v>
      </c>
      <c r="C327" s="20">
        <v>396.95999145507813</v>
      </c>
      <c r="D327" s="30">
        <f t="shared" si="5"/>
        <v>2.5195562622019496E-2</v>
      </c>
      <c r="E327" s="30">
        <f t="shared" si="5"/>
        <v>3.6407829728082319E-3</v>
      </c>
    </row>
    <row r="328" spans="1:5" x14ac:dyDescent="0.25">
      <c r="A328" s="21">
        <v>44937</v>
      </c>
      <c r="B328" s="20">
        <v>69.05999755859375</v>
      </c>
      <c r="C328" s="20">
        <v>395.51998901367188</v>
      </c>
      <c r="D328" s="30">
        <f t="shared" si="5"/>
        <v>1.4841946532577754E-2</v>
      </c>
      <c r="E328" s="30">
        <f t="shared" si="5"/>
        <v>1.264786371867066E-2</v>
      </c>
    </row>
    <row r="329" spans="1:5" x14ac:dyDescent="0.25">
      <c r="A329" s="21">
        <v>44936</v>
      </c>
      <c r="B329" s="20">
        <v>68.050003051757813</v>
      </c>
      <c r="C329" s="20">
        <v>390.57998657226563</v>
      </c>
      <c r="D329" s="30">
        <f t="shared" si="5"/>
        <v>1.2046478490814083E-2</v>
      </c>
      <c r="E329" s="30">
        <f t="shared" si="5"/>
        <v>7.0128430965563648E-3</v>
      </c>
    </row>
    <row r="330" spans="1:5" x14ac:dyDescent="0.25">
      <c r="A330" s="21">
        <v>44935</v>
      </c>
      <c r="B330" s="20">
        <v>67.239997863769531</v>
      </c>
      <c r="C330" s="20">
        <v>387.8599853515625</v>
      </c>
      <c r="D330" s="30">
        <f t="shared" si="5"/>
        <v>5.1282032930690669E-2</v>
      </c>
      <c r="E330" s="30">
        <f t="shared" si="5"/>
        <v>-5.668965891446609E-4</v>
      </c>
    </row>
    <row r="331" spans="1:5" x14ac:dyDescent="0.25">
      <c r="A331" s="21">
        <v>44932</v>
      </c>
      <c r="B331" s="20">
        <v>63.959999084472663</v>
      </c>
      <c r="C331" s="20">
        <v>388.07998657226563</v>
      </c>
      <c r="D331" s="30">
        <f t="shared" si="5"/>
        <v>2.6151086243123789E-2</v>
      </c>
      <c r="E331" s="30">
        <f t="shared" si="5"/>
        <v>2.2932103899730993E-2</v>
      </c>
    </row>
    <row r="332" spans="1:5" x14ac:dyDescent="0.25">
      <c r="A332" s="21">
        <v>44931</v>
      </c>
      <c r="B332" s="20">
        <v>62.330001831054688</v>
      </c>
      <c r="C332" s="20">
        <v>379.3800048828125</v>
      </c>
      <c r="D332" s="30">
        <f t="shared" si="5"/>
        <v>-3.6034669023999211E-2</v>
      </c>
      <c r="E332" s="30">
        <f t="shared" si="5"/>
        <v>-1.1413395797773451E-2</v>
      </c>
    </row>
    <row r="333" spans="1:5" x14ac:dyDescent="0.25">
      <c r="A333" s="21">
        <v>44930</v>
      </c>
      <c r="B333" s="20">
        <v>64.660003662109375</v>
      </c>
      <c r="C333" s="20">
        <v>383.760009765625</v>
      </c>
      <c r="D333" s="30">
        <f t="shared" si="5"/>
        <v>9.9969861387407821E-3</v>
      </c>
      <c r="E333" s="30">
        <f t="shared" si="5"/>
        <v>7.7201890259488426E-3</v>
      </c>
    </row>
    <row r="334" spans="1:5" x14ac:dyDescent="0.25">
      <c r="A334" s="21">
        <v>44929</v>
      </c>
      <c r="B334" s="20">
        <v>64.019996643066406</v>
      </c>
      <c r="C334" s="20">
        <v>380.82000732421881</v>
      </c>
      <c r="D334" s="30">
        <f t="shared" si="5"/>
        <v>-1.157943552372076E-2</v>
      </c>
      <c r="E334" s="30">
        <f t="shared" si="5"/>
        <v>-4.2098825468621648E-3</v>
      </c>
    </row>
    <row r="335" spans="1:5" x14ac:dyDescent="0.25">
      <c r="A335" s="21">
        <v>44925</v>
      </c>
      <c r="B335" s="20">
        <v>64.769996643066406</v>
      </c>
      <c r="C335" s="20">
        <v>382.42999267578119</v>
      </c>
      <c r="D335" s="30">
        <f t="shared" si="5"/>
        <v>-7.7141394620838799E-4</v>
      </c>
      <c r="E335" s="30">
        <f t="shared" si="5"/>
        <v>-2.6340751074330759E-3</v>
      </c>
    </row>
    <row r="336" spans="1:5" x14ac:dyDescent="0.25">
      <c r="A336" s="21">
        <v>44924</v>
      </c>
      <c r="B336" s="20">
        <v>64.819999694824219</v>
      </c>
      <c r="C336" s="20">
        <v>383.44000244140619</v>
      </c>
      <c r="D336" s="30">
        <f t="shared" si="5"/>
        <v>3.5959725283267296E-2</v>
      </c>
      <c r="E336" s="30">
        <f t="shared" si="5"/>
        <v>1.8000315173837711E-2</v>
      </c>
    </row>
    <row r="337" spans="1:5" x14ac:dyDescent="0.25">
      <c r="A337" s="21">
        <v>44923</v>
      </c>
      <c r="B337" s="20">
        <v>62.569999694824219</v>
      </c>
      <c r="C337" s="20">
        <v>376.66000366210938</v>
      </c>
      <c r="D337" s="30">
        <f t="shared" si="5"/>
        <v>-1.1063707252645605E-2</v>
      </c>
      <c r="E337" s="30">
        <f t="shared" si="5"/>
        <v>-1.2427871814967739E-2</v>
      </c>
    </row>
    <row r="338" spans="1:5" x14ac:dyDescent="0.25">
      <c r="A338" s="21">
        <v>44922</v>
      </c>
      <c r="B338" s="20">
        <v>63.270000457763672</v>
      </c>
      <c r="C338" s="20">
        <v>381.39999389648438</v>
      </c>
      <c r="D338" s="30">
        <f t="shared" si="5"/>
        <v>-1.9373779453490836E-2</v>
      </c>
      <c r="E338" s="30">
        <f t="shared" si="5"/>
        <v>-3.9435108803203001E-3</v>
      </c>
    </row>
    <row r="339" spans="1:5" x14ac:dyDescent="0.25">
      <c r="A339" s="21">
        <v>44918</v>
      </c>
      <c r="B339" s="20">
        <v>64.519996643066406</v>
      </c>
      <c r="C339" s="20">
        <v>382.91000366210938</v>
      </c>
      <c r="D339" s="30">
        <f t="shared" si="5"/>
        <v>1.033504582534972E-2</v>
      </c>
      <c r="E339" s="30">
        <f t="shared" si="5"/>
        <v>5.7522652720751744E-3</v>
      </c>
    </row>
    <row r="340" spans="1:5" x14ac:dyDescent="0.25">
      <c r="A340" s="21">
        <v>44917</v>
      </c>
      <c r="B340" s="20">
        <v>63.860000610351563</v>
      </c>
      <c r="C340" s="20">
        <v>380.72000122070313</v>
      </c>
      <c r="D340" s="30">
        <f t="shared" si="5"/>
        <v>-5.6442075614649312E-2</v>
      </c>
      <c r="E340" s="30">
        <f t="shared" si="5"/>
        <v>-1.4266135745262032E-2</v>
      </c>
    </row>
    <row r="341" spans="1:5" x14ac:dyDescent="0.25">
      <c r="A341" s="21">
        <v>44916</v>
      </c>
      <c r="B341" s="20">
        <v>67.680000305175781</v>
      </c>
      <c r="C341" s="20">
        <v>386.23001098632813</v>
      </c>
      <c r="D341" s="30">
        <f t="shared" si="5"/>
        <v>4.0430394005137593E-2</v>
      </c>
      <c r="E341" s="30">
        <f t="shared" si="5"/>
        <v>1.4952442091866303E-2</v>
      </c>
    </row>
    <row r="342" spans="1:5" x14ac:dyDescent="0.25">
      <c r="A342" s="21">
        <v>44915</v>
      </c>
      <c r="B342" s="20">
        <v>65.050003051757813</v>
      </c>
      <c r="C342" s="20">
        <v>380.54000854492188</v>
      </c>
      <c r="D342" s="30">
        <f t="shared" si="5"/>
        <v>7.1219498366394962E-3</v>
      </c>
      <c r="E342" s="30">
        <f t="shared" si="5"/>
        <v>1.3684004691429941E-3</v>
      </c>
    </row>
    <row r="343" spans="1:5" x14ac:dyDescent="0.25">
      <c r="A343" s="21">
        <v>44914</v>
      </c>
      <c r="B343" s="20">
        <v>64.589996337890625</v>
      </c>
      <c r="C343" s="20">
        <v>380.01998901367188</v>
      </c>
      <c r="D343" s="30">
        <f t="shared" si="5"/>
        <v>-1.253642070492289E-2</v>
      </c>
      <c r="E343" s="30">
        <f t="shared" si="5"/>
        <v>-8.4796621002435346E-3</v>
      </c>
    </row>
    <row r="344" spans="1:5" x14ac:dyDescent="0.25">
      <c r="A344" s="21">
        <v>44911</v>
      </c>
      <c r="B344" s="20">
        <v>65.410003662109375</v>
      </c>
      <c r="C344" s="20">
        <v>383.26998901367188</v>
      </c>
      <c r="D344" s="30">
        <f t="shared" si="5"/>
        <v>-1.6834437663269974E-2</v>
      </c>
      <c r="E344" s="30">
        <f t="shared" si="5"/>
        <v>-1.632321892420352E-2</v>
      </c>
    </row>
    <row r="345" spans="1:5" x14ac:dyDescent="0.25">
      <c r="A345" s="21">
        <v>44910</v>
      </c>
      <c r="B345" s="20">
        <v>66.529998779296875</v>
      </c>
      <c r="C345" s="20">
        <v>389.6300048828125</v>
      </c>
      <c r="D345" s="30">
        <f t="shared" si="5"/>
        <v>-3.4817953217079811E-2</v>
      </c>
      <c r="E345" s="30">
        <f t="shared" si="5"/>
        <v>-2.4461665405543398E-2</v>
      </c>
    </row>
    <row r="346" spans="1:5" x14ac:dyDescent="0.25">
      <c r="A346" s="21">
        <v>44909</v>
      </c>
      <c r="B346" s="20">
        <v>68.930000305175781</v>
      </c>
      <c r="C346" s="20">
        <v>399.39999389648438</v>
      </c>
      <c r="D346" s="30">
        <f t="shared" si="5"/>
        <v>-3.7962333046436925E-2</v>
      </c>
      <c r="E346" s="30">
        <f t="shared" si="5"/>
        <v>-6.3935301550218648E-3</v>
      </c>
    </row>
    <row r="347" spans="1:5" x14ac:dyDescent="0.25">
      <c r="A347" s="21">
        <v>44908</v>
      </c>
      <c r="B347" s="20">
        <v>71.650001525878906</v>
      </c>
      <c r="C347" s="20">
        <v>401.97000122070313</v>
      </c>
      <c r="D347" s="30">
        <f t="shared" si="5"/>
        <v>1.3867318272610785E-2</v>
      </c>
      <c r="E347" s="30">
        <f t="shared" si="5"/>
        <v>7.5698431414128464E-3</v>
      </c>
    </row>
    <row r="348" spans="1:5" x14ac:dyDescent="0.25">
      <c r="A348" s="21">
        <v>44907</v>
      </c>
      <c r="B348" s="20">
        <v>70.669998168945313</v>
      </c>
      <c r="C348" s="20">
        <v>398.95001220703119</v>
      </c>
      <c r="D348" s="30">
        <f t="shared" si="5"/>
        <v>3.0325148594674056E-2</v>
      </c>
      <c r="E348" s="30">
        <f t="shared" si="5"/>
        <v>1.4417243300786975E-2</v>
      </c>
    </row>
    <row r="349" spans="1:5" x14ac:dyDescent="0.25">
      <c r="A349" s="21">
        <v>44904</v>
      </c>
      <c r="B349" s="20">
        <v>68.589996337890625</v>
      </c>
      <c r="C349" s="20">
        <v>393.27999877929688</v>
      </c>
      <c r="D349" s="30">
        <f t="shared" si="5"/>
        <v>-2.6678087842294196E-2</v>
      </c>
      <c r="E349" s="30">
        <f t="shared" si="5"/>
        <v>-7.4701986877379056E-3</v>
      </c>
    </row>
    <row r="350" spans="1:5" x14ac:dyDescent="0.25">
      <c r="A350" s="21">
        <v>44903</v>
      </c>
      <c r="B350" s="20">
        <v>70.470001220703125</v>
      </c>
      <c r="C350" s="20">
        <v>396.239990234375</v>
      </c>
      <c r="D350" s="30">
        <f t="shared" si="5"/>
        <v>4.7049021090153076E-3</v>
      </c>
      <c r="E350" s="30">
        <f t="shared" si="5"/>
        <v>7.8339265021287741E-3</v>
      </c>
    </row>
    <row r="351" spans="1:5" x14ac:dyDescent="0.25">
      <c r="A351" s="21">
        <v>44902</v>
      </c>
      <c r="B351" s="20">
        <v>70.139999389648438</v>
      </c>
      <c r="C351" s="20">
        <v>393.16000366210938</v>
      </c>
      <c r="D351" s="30">
        <f t="shared" si="5"/>
        <v>-1.8499681176631366E-3</v>
      </c>
      <c r="E351" s="30">
        <f t="shared" si="5"/>
        <v>-1.7011983165312605E-3</v>
      </c>
    </row>
    <row r="352" spans="1:5" x14ac:dyDescent="0.25">
      <c r="A352" s="21">
        <v>44901</v>
      </c>
      <c r="B352" s="20">
        <v>70.269996643066406</v>
      </c>
      <c r="C352" s="20">
        <v>393.82998657226563</v>
      </c>
      <c r="D352" s="30">
        <f t="shared" si="5"/>
        <v>-4.5504020355000008E-2</v>
      </c>
      <c r="E352" s="30">
        <f t="shared" si="5"/>
        <v>-1.4414799715742554E-2</v>
      </c>
    </row>
    <row r="353" spans="1:5" x14ac:dyDescent="0.25">
      <c r="A353" s="21">
        <v>44900</v>
      </c>
      <c r="B353" s="20">
        <v>73.620002746582031</v>
      </c>
      <c r="C353" s="20">
        <v>399.58999633789063</v>
      </c>
      <c r="D353" s="30">
        <f t="shared" si="5"/>
        <v>-1.8138177506840547E-2</v>
      </c>
      <c r="E353" s="30">
        <f t="shared" si="5"/>
        <v>-1.7989253786685366E-2</v>
      </c>
    </row>
    <row r="354" spans="1:5" x14ac:dyDescent="0.25">
      <c r="A354" s="21">
        <v>44897</v>
      </c>
      <c r="B354" s="20">
        <v>74.980003356933594</v>
      </c>
      <c r="C354" s="20">
        <v>406.91000366210938</v>
      </c>
      <c r="D354" s="30">
        <f t="shared" si="5"/>
        <v>-3.2266389928805816E-2</v>
      </c>
      <c r="E354" s="30">
        <f t="shared" si="5"/>
        <v>-1.1537169597666264E-3</v>
      </c>
    </row>
    <row r="355" spans="1:5" x14ac:dyDescent="0.25">
      <c r="A355" s="21">
        <v>44896</v>
      </c>
      <c r="B355" s="20">
        <v>77.480003356933594</v>
      </c>
      <c r="C355" s="20">
        <v>407.3800048828125</v>
      </c>
      <c r="D355" s="30">
        <f t="shared" si="5"/>
        <v>-1.9321641348862828E-3</v>
      </c>
      <c r="E355" s="30">
        <f t="shared" si="5"/>
        <v>-7.3584134212656416E-4</v>
      </c>
    </row>
    <row r="356" spans="1:5" x14ac:dyDescent="0.25">
      <c r="A356" s="21">
        <v>44895</v>
      </c>
      <c r="B356" s="20">
        <v>77.629997253417969</v>
      </c>
      <c r="C356" s="20">
        <v>407.67999267578119</v>
      </c>
      <c r="D356" s="30">
        <f t="shared" si="5"/>
        <v>5.7773510001794204E-2</v>
      </c>
      <c r="E356" s="30">
        <f t="shared" si="5"/>
        <v>3.150059798946736E-2</v>
      </c>
    </row>
    <row r="357" spans="1:5" x14ac:dyDescent="0.25">
      <c r="A357" s="21">
        <v>44894</v>
      </c>
      <c r="B357" s="20">
        <v>73.389999389648438</v>
      </c>
      <c r="C357" s="20">
        <v>395.23001098632813</v>
      </c>
      <c r="D357" s="30">
        <f t="shared" si="5"/>
        <v>2.7325719575197471E-3</v>
      </c>
      <c r="E357" s="30">
        <f t="shared" si="5"/>
        <v>-1.7175435565947028E-3</v>
      </c>
    </row>
    <row r="358" spans="1:5" x14ac:dyDescent="0.25">
      <c r="A358" s="21">
        <v>44893</v>
      </c>
      <c r="B358" s="20">
        <v>73.19000244140625</v>
      </c>
      <c r="C358" s="20">
        <v>395.91000366210938</v>
      </c>
      <c r="D358" s="30">
        <f t="shared" si="5"/>
        <v>-2.5951516689935228E-2</v>
      </c>
      <c r="E358" s="30">
        <f t="shared" si="5"/>
        <v>-1.5957008238070003E-2</v>
      </c>
    </row>
    <row r="359" spans="1:5" x14ac:dyDescent="0.25">
      <c r="A359" s="21">
        <v>44890</v>
      </c>
      <c r="B359" s="20">
        <v>75.139999389648438</v>
      </c>
      <c r="C359" s="20">
        <v>402.32998657226563</v>
      </c>
      <c r="D359" s="30">
        <f t="shared" si="5"/>
        <v>-1.6492174228604828E-2</v>
      </c>
      <c r="E359" s="30">
        <f t="shared" si="5"/>
        <v>-2.2371366349782651E-4</v>
      </c>
    </row>
    <row r="360" spans="1:5" x14ac:dyDescent="0.25">
      <c r="A360" s="21">
        <v>44888</v>
      </c>
      <c r="B360" s="20">
        <v>76.400001525878906</v>
      </c>
      <c r="C360" s="20">
        <v>402.42001342773438</v>
      </c>
      <c r="D360" s="30">
        <f t="shared" si="5"/>
        <v>1.5282412304038706E-2</v>
      </c>
      <c r="E360" s="30">
        <f t="shared" si="5"/>
        <v>6.3016243303628539E-3</v>
      </c>
    </row>
    <row r="361" spans="1:5" x14ac:dyDescent="0.25">
      <c r="A361" s="21">
        <v>44887</v>
      </c>
      <c r="B361" s="20">
        <v>75.25</v>
      </c>
      <c r="C361" s="20">
        <v>399.89999389648438</v>
      </c>
      <c r="D361" s="30">
        <f t="shared" si="5"/>
        <v>3.8504015329544838E-2</v>
      </c>
      <c r="E361" s="30">
        <f t="shared" si="5"/>
        <v>1.345699994392846E-2</v>
      </c>
    </row>
    <row r="362" spans="1:5" x14ac:dyDescent="0.25">
      <c r="A362" s="21">
        <v>44886</v>
      </c>
      <c r="B362" s="20">
        <v>72.459999084472656</v>
      </c>
      <c r="C362" s="20">
        <v>394.58999633789063</v>
      </c>
      <c r="D362" s="30">
        <f t="shared" si="5"/>
        <v>-1.5087679964060907E-2</v>
      </c>
      <c r="E362" s="30">
        <f t="shared" si="5"/>
        <v>-3.6360943510462818E-3</v>
      </c>
    </row>
    <row r="363" spans="1:5" x14ac:dyDescent="0.25">
      <c r="A363" s="21">
        <v>44883</v>
      </c>
      <c r="B363" s="20">
        <v>73.569999694824219</v>
      </c>
      <c r="C363" s="20">
        <v>396.02999877929688</v>
      </c>
      <c r="D363" s="30">
        <f t="shared" si="5"/>
        <v>-4.4655185959519006E-3</v>
      </c>
      <c r="E363" s="30">
        <f t="shared" si="5"/>
        <v>4.5404032803919581E-3</v>
      </c>
    </row>
    <row r="364" spans="1:5" x14ac:dyDescent="0.25">
      <c r="A364" s="21">
        <v>44882</v>
      </c>
      <c r="B364" s="20">
        <v>73.900001525878906</v>
      </c>
      <c r="C364" s="20">
        <v>394.239990234375</v>
      </c>
      <c r="D364" s="30">
        <f t="shared" si="5"/>
        <v>1.6506253480189859E-2</v>
      </c>
      <c r="E364" s="30">
        <f t="shared" si="5"/>
        <v>-3.0598607543416145E-3</v>
      </c>
    </row>
    <row r="365" spans="1:5" x14ac:dyDescent="0.25">
      <c r="A365" s="21">
        <v>44881</v>
      </c>
      <c r="B365" s="20">
        <v>72.699996948242188</v>
      </c>
      <c r="C365" s="20">
        <v>395.45001220703119</v>
      </c>
      <c r="D365" s="30">
        <f t="shared" si="5"/>
        <v>-4.8055593378960482E-2</v>
      </c>
      <c r="E365" s="30">
        <f t="shared" si="5"/>
        <v>-7.628743762310819E-3</v>
      </c>
    </row>
    <row r="366" spans="1:5" x14ac:dyDescent="0.25">
      <c r="A366" s="21">
        <v>44880</v>
      </c>
      <c r="B366" s="20">
        <v>76.370002746582031</v>
      </c>
      <c r="C366" s="20">
        <v>398.489990234375</v>
      </c>
      <c r="D366" s="30">
        <f t="shared" si="5"/>
        <v>3.8623745606327864E-2</v>
      </c>
      <c r="E366" s="30">
        <f t="shared" si="5"/>
        <v>8.5290422120702925E-3</v>
      </c>
    </row>
    <row r="367" spans="1:5" x14ac:dyDescent="0.25">
      <c r="A367" s="21">
        <v>44879</v>
      </c>
      <c r="B367" s="20">
        <v>73.529998779296875</v>
      </c>
      <c r="C367" s="20">
        <v>395.1199951171875</v>
      </c>
      <c r="D367" s="30">
        <f t="shared" si="5"/>
        <v>1.6028685763310069E-2</v>
      </c>
      <c r="E367" s="30">
        <f t="shared" si="5"/>
        <v>-8.5067239601616107E-3</v>
      </c>
    </row>
    <row r="368" spans="1:5" x14ac:dyDescent="0.25">
      <c r="A368" s="21">
        <v>44876</v>
      </c>
      <c r="B368" s="20">
        <v>72.370002746582031</v>
      </c>
      <c r="C368" s="20">
        <v>398.510009765625</v>
      </c>
      <c r="D368" s="30">
        <f t="shared" si="5"/>
        <v>5.6959273497130702E-2</v>
      </c>
      <c r="E368" s="30">
        <f t="shared" si="5"/>
        <v>9.6785003435344574E-3</v>
      </c>
    </row>
    <row r="369" spans="1:5" x14ac:dyDescent="0.25">
      <c r="A369" s="21">
        <v>44875</v>
      </c>
      <c r="B369" s="20">
        <v>68.470001220703125</v>
      </c>
      <c r="C369" s="20">
        <v>394.69000244140619</v>
      </c>
      <c r="D369" s="30">
        <f t="shared" si="5"/>
        <v>0.14269030896247625</v>
      </c>
      <c r="E369" s="30">
        <f t="shared" si="5"/>
        <v>5.4954153075836842E-2</v>
      </c>
    </row>
    <row r="370" spans="1:5" x14ac:dyDescent="0.25">
      <c r="A370" s="21">
        <v>44874</v>
      </c>
      <c r="B370" s="20">
        <v>59.919998168945313</v>
      </c>
      <c r="C370" s="20">
        <v>374.1300048828125</v>
      </c>
      <c r="D370" s="30">
        <f t="shared" si="5"/>
        <v>-6.155051525598132E-2</v>
      </c>
      <c r="E370" s="30">
        <f t="shared" si="5"/>
        <v>-2.0602081458605981E-2</v>
      </c>
    </row>
    <row r="371" spans="1:5" x14ac:dyDescent="0.25">
      <c r="A371" s="21">
        <v>44873</v>
      </c>
      <c r="B371" s="20">
        <v>63.849998474121087</v>
      </c>
      <c r="C371" s="20">
        <v>382</v>
      </c>
      <c r="D371" s="30">
        <f t="shared" si="5"/>
        <v>1.2206668051923275E-2</v>
      </c>
      <c r="E371" s="30">
        <f t="shared" si="5"/>
        <v>5.3954144679742022E-3</v>
      </c>
    </row>
    <row r="372" spans="1:5" x14ac:dyDescent="0.25">
      <c r="A372" s="21">
        <v>44872</v>
      </c>
      <c r="B372" s="20">
        <v>63.080001831054688</v>
      </c>
      <c r="C372" s="20">
        <v>379.95001220703119</v>
      </c>
      <c r="D372" s="30">
        <f t="shared" si="5"/>
        <v>1.4311034314181237E-2</v>
      </c>
      <c r="E372" s="30">
        <f t="shared" si="5"/>
        <v>9.565580032235621E-3</v>
      </c>
    </row>
    <row r="373" spans="1:5" x14ac:dyDescent="0.25">
      <c r="A373" s="21">
        <v>44869</v>
      </c>
      <c r="B373" s="20">
        <v>62.189998626708977</v>
      </c>
      <c r="C373" s="20">
        <v>376.35000610351563</v>
      </c>
      <c r="D373" s="30">
        <f t="shared" si="5"/>
        <v>3.460319406483614E-2</v>
      </c>
      <c r="E373" s="30">
        <f t="shared" si="5"/>
        <v>1.4393132792465568E-2</v>
      </c>
    </row>
    <row r="374" spans="1:5" x14ac:dyDescent="0.25">
      <c r="A374" s="21">
        <v>44868</v>
      </c>
      <c r="B374" s="20">
        <v>60.110000610351563</v>
      </c>
      <c r="C374" s="20">
        <v>371.010009765625</v>
      </c>
      <c r="D374" s="30">
        <f t="shared" si="5"/>
        <v>2.5243041365748953E-2</v>
      </c>
      <c r="E374" s="30">
        <f t="shared" si="5"/>
        <v>-1.0296863984421645E-2</v>
      </c>
    </row>
    <row r="375" spans="1:5" x14ac:dyDescent="0.25">
      <c r="A375" s="21">
        <v>44867</v>
      </c>
      <c r="B375" s="20">
        <v>58.630001068115227</v>
      </c>
      <c r="C375" s="20">
        <v>374.8699951171875</v>
      </c>
      <c r="D375" s="30">
        <f t="shared" si="5"/>
        <v>-1.726447840984302E-2</v>
      </c>
      <c r="E375" s="30">
        <f t="shared" si="5"/>
        <v>-2.5096208707478307E-2</v>
      </c>
    </row>
    <row r="376" spans="1:5" x14ac:dyDescent="0.25">
      <c r="A376" s="21">
        <v>44866</v>
      </c>
      <c r="B376" s="20">
        <v>59.659999847412109</v>
      </c>
      <c r="C376" s="20">
        <v>384.51998901367188</v>
      </c>
      <c r="D376" s="30">
        <f t="shared" si="5"/>
        <v>-6.6600319136321806E-3</v>
      </c>
      <c r="E376" s="30">
        <f t="shared" si="5"/>
        <v>-4.3758641122645381E-3</v>
      </c>
    </row>
    <row r="377" spans="1:5" x14ac:dyDescent="0.25">
      <c r="A377" s="21">
        <v>44865</v>
      </c>
      <c r="B377" s="20">
        <v>60.060001373291023</v>
      </c>
      <c r="C377" s="20">
        <v>386.20999145507813</v>
      </c>
      <c r="D377" s="30">
        <f t="shared" si="5"/>
        <v>-3.1446492517724134E-2</v>
      </c>
      <c r="E377" s="30">
        <f t="shared" si="5"/>
        <v>-7.223272936998093E-3</v>
      </c>
    </row>
    <row r="378" spans="1:5" x14ac:dyDescent="0.25">
      <c r="A378" s="21">
        <v>44862</v>
      </c>
      <c r="B378" s="20">
        <v>62.009998321533203</v>
      </c>
      <c r="C378" s="20">
        <v>389.01998901367188</v>
      </c>
      <c r="D378" s="30">
        <f t="shared" si="5"/>
        <v>5.819112519120706E-2</v>
      </c>
      <c r="E378" s="30">
        <f t="shared" si="5"/>
        <v>2.3790667313994707E-2</v>
      </c>
    </row>
    <row r="379" spans="1:5" x14ac:dyDescent="0.25">
      <c r="A379" s="21">
        <v>44861</v>
      </c>
      <c r="B379" s="20">
        <v>58.599998474121087</v>
      </c>
      <c r="C379" s="20">
        <v>379.98001098632813</v>
      </c>
      <c r="D379" s="30">
        <f t="shared" si="5"/>
        <v>-1.8918484459659046E-2</v>
      </c>
      <c r="E379" s="30">
        <f t="shared" si="5"/>
        <v>-5.3399771897033599E-3</v>
      </c>
    </row>
    <row r="380" spans="1:5" x14ac:dyDescent="0.25">
      <c r="A380" s="21">
        <v>44860</v>
      </c>
      <c r="B380" s="20">
        <v>59.729999542236328</v>
      </c>
      <c r="C380" s="20">
        <v>382.01998901367188</v>
      </c>
      <c r="D380" s="30">
        <f t="shared" si="5"/>
        <v>-2.8306517714542623E-2</v>
      </c>
      <c r="E380" s="30">
        <f t="shared" si="5"/>
        <v>-7.5340962093335406E-3</v>
      </c>
    </row>
    <row r="381" spans="1:5" x14ac:dyDescent="0.25">
      <c r="A381" s="21">
        <v>44859</v>
      </c>
      <c r="B381" s="20">
        <v>61.470001220703118</v>
      </c>
      <c r="C381" s="20">
        <v>384.92001342773438</v>
      </c>
      <c r="D381" s="30">
        <f t="shared" si="5"/>
        <v>4.7189104288947847E-2</v>
      </c>
      <c r="E381" s="30">
        <f t="shared" si="5"/>
        <v>1.5968586556123432E-2</v>
      </c>
    </row>
    <row r="382" spans="1:5" x14ac:dyDescent="0.25">
      <c r="A382" s="21">
        <v>44858</v>
      </c>
      <c r="B382" s="20">
        <v>58.700000762939453</v>
      </c>
      <c r="C382" s="20">
        <v>378.8699951171875</v>
      </c>
      <c r="D382" s="30">
        <f t="shared" si="5"/>
        <v>-2.0401042588805707E-3</v>
      </c>
      <c r="E382" s="30">
        <f t="shared" si="5"/>
        <v>1.2236464954195947E-2</v>
      </c>
    </row>
    <row r="383" spans="1:5" x14ac:dyDescent="0.25">
      <c r="A383" s="21">
        <v>44855</v>
      </c>
      <c r="B383" s="20">
        <v>58.819999694824219</v>
      </c>
      <c r="C383" s="20">
        <v>374.29000854492188</v>
      </c>
      <c r="D383" s="30">
        <f t="shared" si="5"/>
        <v>1.8175510277660623E-2</v>
      </c>
      <c r="E383" s="30">
        <f t="shared" si="5"/>
        <v>2.4301482701124311E-2</v>
      </c>
    </row>
    <row r="384" spans="1:5" x14ac:dyDescent="0.25">
      <c r="A384" s="21">
        <v>44854</v>
      </c>
      <c r="B384" s="20">
        <v>57.770000457763672</v>
      </c>
      <c r="C384" s="20">
        <v>365.41000366210938</v>
      </c>
      <c r="D384" s="30">
        <f t="shared" si="5"/>
        <v>9.4356267664972293E-3</v>
      </c>
      <c r="E384" s="30">
        <f t="shared" si="5"/>
        <v>-8.3853360594047244E-3</v>
      </c>
    </row>
    <row r="385" spans="1:5" x14ac:dyDescent="0.25">
      <c r="A385" s="21">
        <v>44853</v>
      </c>
      <c r="B385" s="20">
        <v>57.229999542236328</v>
      </c>
      <c r="C385" s="20">
        <v>368.5</v>
      </c>
      <c r="D385" s="30">
        <f t="shared" si="5"/>
        <v>-1.1912960091889913E-2</v>
      </c>
      <c r="E385" s="30">
        <f t="shared" si="5"/>
        <v>-7.0864787223090531E-3</v>
      </c>
    </row>
    <row r="386" spans="1:5" x14ac:dyDescent="0.25">
      <c r="A386" s="21">
        <v>44852</v>
      </c>
      <c r="B386" s="20">
        <v>57.919998168945313</v>
      </c>
      <c r="C386" s="20">
        <v>371.1300048828125</v>
      </c>
      <c r="D386" s="30">
        <f t="shared" si="5"/>
        <v>-6.9014693166324914E-4</v>
      </c>
      <c r="E386" s="30">
        <f t="shared" si="5"/>
        <v>1.1749625081884485E-2</v>
      </c>
    </row>
    <row r="387" spans="1:5" x14ac:dyDescent="0.25">
      <c r="A387" s="21">
        <v>44851</v>
      </c>
      <c r="B387" s="20">
        <v>57.959999084472663</v>
      </c>
      <c r="C387" s="20">
        <v>366.82000732421881</v>
      </c>
      <c r="D387" s="30">
        <f t="shared" ref="D387:E450" si="6">+B387/B388-1</f>
        <v>3.6110127053153418E-2</v>
      </c>
      <c r="E387" s="30">
        <f t="shared" si="6"/>
        <v>2.5696955836850721E-2</v>
      </c>
    </row>
    <row r="388" spans="1:5" x14ac:dyDescent="0.25">
      <c r="A388" s="21">
        <v>44848</v>
      </c>
      <c r="B388" s="20">
        <v>55.939998626708977</v>
      </c>
      <c r="C388" s="20">
        <v>357.6300048828125</v>
      </c>
      <c r="D388" s="30">
        <f t="shared" si="6"/>
        <v>-5.0899220731242645E-2</v>
      </c>
      <c r="E388" s="30">
        <f t="shared" si="6"/>
        <v>-2.2788743093893893E-2</v>
      </c>
    </row>
    <row r="389" spans="1:5" x14ac:dyDescent="0.25">
      <c r="A389" s="21">
        <v>44847</v>
      </c>
      <c r="B389" s="20">
        <v>58.939998626708977</v>
      </c>
      <c r="C389" s="20">
        <v>365.97000122070313</v>
      </c>
      <c r="D389" s="30">
        <f t="shared" si="6"/>
        <v>1.8841835459606715E-2</v>
      </c>
      <c r="E389" s="30">
        <f t="shared" si="6"/>
        <v>2.639108067798035E-2</v>
      </c>
    </row>
    <row r="390" spans="1:5" x14ac:dyDescent="0.25">
      <c r="A390" s="21">
        <v>44846</v>
      </c>
      <c r="B390" s="20">
        <v>57.849998474121087</v>
      </c>
      <c r="C390" s="20">
        <v>356.55999755859381</v>
      </c>
      <c r="D390" s="30">
        <f t="shared" si="6"/>
        <v>3.8174111040851777E-3</v>
      </c>
      <c r="E390" s="30">
        <f t="shared" si="6"/>
        <v>-3.2984645496526577E-3</v>
      </c>
    </row>
    <row r="391" spans="1:5" x14ac:dyDescent="0.25">
      <c r="A391" s="21">
        <v>44845</v>
      </c>
      <c r="B391" s="20">
        <v>57.630001068115227</v>
      </c>
      <c r="C391" s="20">
        <v>357.739990234375</v>
      </c>
      <c r="D391" s="30">
        <f t="shared" si="6"/>
        <v>-3.1136533627372787E-3</v>
      </c>
      <c r="E391" s="30">
        <f t="shared" si="6"/>
        <v>-6.3329783036305543E-3</v>
      </c>
    </row>
    <row r="392" spans="1:5" x14ac:dyDescent="0.25">
      <c r="A392" s="21">
        <v>44844</v>
      </c>
      <c r="B392" s="20">
        <v>57.810001373291023</v>
      </c>
      <c r="C392" s="20">
        <v>360.01998901367188</v>
      </c>
      <c r="D392" s="30">
        <f t="shared" si="6"/>
        <v>-1.0780240729335477E-2</v>
      </c>
      <c r="E392" s="30">
        <f t="shared" si="6"/>
        <v>-7.6353247498739396E-3</v>
      </c>
    </row>
    <row r="393" spans="1:5" x14ac:dyDescent="0.25">
      <c r="A393" s="21">
        <v>44841</v>
      </c>
      <c r="B393" s="20">
        <v>58.439998626708977</v>
      </c>
      <c r="C393" s="20">
        <v>362.79000854492188</v>
      </c>
      <c r="D393" s="30">
        <f t="shared" si="6"/>
        <v>-0.13868828384721654</v>
      </c>
      <c r="E393" s="30">
        <f t="shared" si="6"/>
        <v>-2.7893899575583081E-2</v>
      </c>
    </row>
    <row r="394" spans="1:5" x14ac:dyDescent="0.25">
      <c r="A394" s="21">
        <v>44840</v>
      </c>
      <c r="B394" s="20">
        <v>67.849998474121094</v>
      </c>
      <c r="C394" s="20">
        <v>373.20001220703119</v>
      </c>
      <c r="D394" s="30">
        <f t="shared" si="6"/>
        <v>-1.3247566095214713E-3</v>
      </c>
      <c r="E394" s="30">
        <f t="shared" si="6"/>
        <v>-1.0315797736977994E-2</v>
      </c>
    </row>
    <row r="395" spans="1:5" x14ac:dyDescent="0.25">
      <c r="A395" s="21">
        <v>44839</v>
      </c>
      <c r="B395" s="20">
        <v>67.94000244140625</v>
      </c>
      <c r="C395" s="20">
        <v>377.08999633789063</v>
      </c>
      <c r="D395" s="30">
        <f t="shared" si="6"/>
        <v>5.8911509025660891E-4</v>
      </c>
      <c r="E395" s="30">
        <f t="shared" si="6"/>
        <v>-2.3282400189708063E-3</v>
      </c>
    </row>
    <row r="396" spans="1:5" x14ac:dyDescent="0.25">
      <c r="A396" s="21">
        <v>44838</v>
      </c>
      <c r="B396" s="20">
        <v>67.900001525878906</v>
      </c>
      <c r="C396" s="20">
        <v>377.97000122070313</v>
      </c>
      <c r="D396" s="30">
        <f t="shared" si="6"/>
        <v>2.7076098910927326E-2</v>
      </c>
      <c r="E396" s="30">
        <f t="shared" si="6"/>
        <v>3.0986651545366062E-2</v>
      </c>
    </row>
    <row r="397" spans="1:5" x14ac:dyDescent="0.25">
      <c r="A397" s="21">
        <v>44837</v>
      </c>
      <c r="B397" s="20">
        <v>66.110000610351563</v>
      </c>
      <c r="C397" s="20">
        <v>366.6099853515625</v>
      </c>
      <c r="D397" s="30">
        <f t="shared" si="6"/>
        <v>4.3402777359675682E-2</v>
      </c>
      <c r="E397" s="30">
        <f t="shared" si="6"/>
        <v>2.6401234305251542E-2</v>
      </c>
    </row>
    <row r="398" spans="1:5" x14ac:dyDescent="0.25">
      <c r="A398" s="21">
        <v>44834</v>
      </c>
      <c r="B398" s="20">
        <v>63.360000610351563</v>
      </c>
      <c r="C398" s="20">
        <v>357.17999267578119</v>
      </c>
      <c r="D398" s="30">
        <f t="shared" si="6"/>
        <v>-1.2160879119415102E-2</v>
      </c>
      <c r="E398" s="30">
        <f t="shared" si="6"/>
        <v>-1.5463534653672895E-2</v>
      </c>
    </row>
    <row r="399" spans="1:5" x14ac:dyDescent="0.25">
      <c r="A399" s="21">
        <v>44833</v>
      </c>
      <c r="B399" s="20">
        <v>64.139999389648438</v>
      </c>
      <c r="C399" s="20">
        <v>362.79000854492188</v>
      </c>
      <c r="D399" s="30">
        <f t="shared" si="6"/>
        <v>-6.1732024327455948E-2</v>
      </c>
      <c r="E399" s="30">
        <f t="shared" si="6"/>
        <v>-2.0888970555351105E-2</v>
      </c>
    </row>
    <row r="400" spans="1:5" x14ac:dyDescent="0.25">
      <c r="A400" s="21">
        <v>44832</v>
      </c>
      <c r="B400" s="20">
        <v>68.360000610351563</v>
      </c>
      <c r="C400" s="20">
        <v>370.52999877929688</v>
      </c>
      <c r="D400" s="30">
        <f t="shared" si="6"/>
        <v>1.7716279199727847E-2</v>
      </c>
      <c r="E400" s="30">
        <f t="shared" si="6"/>
        <v>1.9676354781243965E-2</v>
      </c>
    </row>
    <row r="401" spans="1:5" x14ac:dyDescent="0.25">
      <c r="A401" s="21">
        <v>44831</v>
      </c>
      <c r="B401" s="20">
        <v>67.169998168945313</v>
      </c>
      <c r="C401" s="20">
        <v>363.3800048828125</v>
      </c>
      <c r="D401" s="30">
        <f t="shared" si="6"/>
        <v>1.3122097694449941E-2</v>
      </c>
      <c r="E401" s="30">
        <f t="shared" si="6"/>
        <v>-2.5527509044868113E-3</v>
      </c>
    </row>
    <row r="402" spans="1:5" x14ac:dyDescent="0.25">
      <c r="A402" s="21">
        <v>44830</v>
      </c>
      <c r="B402" s="20">
        <v>66.300003051757813</v>
      </c>
      <c r="C402" s="20">
        <v>364.30999755859381</v>
      </c>
      <c r="D402" s="30">
        <f t="shared" si="6"/>
        <v>-2.4426074971712564E-2</v>
      </c>
      <c r="E402" s="30">
        <f t="shared" si="6"/>
        <v>-9.892687940418643E-3</v>
      </c>
    </row>
    <row r="403" spans="1:5" x14ac:dyDescent="0.25">
      <c r="A403" s="21">
        <v>44827</v>
      </c>
      <c r="B403" s="20">
        <v>67.959999084472656</v>
      </c>
      <c r="C403" s="20">
        <v>367.95001220703119</v>
      </c>
      <c r="D403" s="30">
        <f t="shared" si="6"/>
        <v>-2.2158286554350259E-2</v>
      </c>
      <c r="E403" s="30">
        <f t="shared" si="6"/>
        <v>-1.6754820675589976E-2</v>
      </c>
    </row>
    <row r="404" spans="1:5" x14ac:dyDescent="0.25">
      <c r="A404" s="21">
        <v>44826</v>
      </c>
      <c r="B404" s="20">
        <v>69.5</v>
      </c>
      <c r="C404" s="20">
        <v>374.22000122070313</v>
      </c>
      <c r="D404" s="30">
        <f t="shared" si="6"/>
        <v>-6.6863629598238883E-2</v>
      </c>
      <c r="E404" s="30">
        <f t="shared" si="6"/>
        <v>-8.3998338713000553E-3</v>
      </c>
    </row>
    <row r="405" spans="1:5" x14ac:dyDescent="0.25">
      <c r="A405" s="21">
        <v>44825</v>
      </c>
      <c r="B405" s="20">
        <v>74.480003356933594</v>
      </c>
      <c r="C405" s="20">
        <v>377.3900146484375</v>
      </c>
      <c r="D405" s="30">
        <f t="shared" si="6"/>
        <v>-1.023251352912169E-2</v>
      </c>
      <c r="E405" s="30">
        <f t="shared" si="6"/>
        <v>-1.7443780763191308E-2</v>
      </c>
    </row>
    <row r="406" spans="1:5" x14ac:dyDescent="0.25">
      <c r="A406" s="21">
        <v>44824</v>
      </c>
      <c r="B406" s="20">
        <v>75.25</v>
      </c>
      <c r="C406" s="20">
        <v>384.08999633789063</v>
      </c>
      <c r="D406" s="30">
        <f t="shared" si="6"/>
        <v>-1.9799357946223006E-2</v>
      </c>
      <c r="E406" s="30">
        <f t="shared" si="6"/>
        <v>-1.1478552554876398E-2</v>
      </c>
    </row>
    <row r="407" spans="1:5" x14ac:dyDescent="0.25">
      <c r="A407" s="21">
        <v>44823</v>
      </c>
      <c r="B407" s="20">
        <v>76.769996643066406</v>
      </c>
      <c r="C407" s="20">
        <v>388.54998779296881</v>
      </c>
      <c r="D407" s="30">
        <f t="shared" si="6"/>
        <v>3.3981767033937071E-3</v>
      </c>
      <c r="E407" s="30">
        <f t="shared" si="6"/>
        <v>7.7549285540718937E-3</v>
      </c>
    </row>
    <row r="408" spans="1:5" x14ac:dyDescent="0.25">
      <c r="A408" s="21">
        <v>44820</v>
      </c>
      <c r="B408" s="20">
        <v>76.510002136230469</v>
      </c>
      <c r="C408" s="20">
        <v>385.55999755859381</v>
      </c>
      <c r="D408" s="30">
        <f t="shared" si="6"/>
        <v>-1.9567116972765142E-3</v>
      </c>
      <c r="E408" s="30">
        <f t="shared" si="6"/>
        <v>-1.1688705054002435E-2</v>
      </c>
    </row>
    <row r="409" spans="1:5" x14ac:dyDescent="0.25">
      <c r="A409" s="21">
        <v>44819</v>
      </c>
      <c r="B409" s="20">
        <v>76.660003662109375</v>
      </c>
      <c r="C409" s="20">
        <v>390.1199951171875</v>
      </c>
      <c r="D409" s="30">
        <f t="shared" si="6"/>
        <v>-1.0200042830998957E-2</v>
      </c>
      <c r="E409" s="30">
        <f t="shared" si="6"/>
        <v>-1.1353296799374357E-2</v>
      </c>
    </row>
    <row r="410" spans="1:5" x14ac:dyDescent="0.25">
      <c r="A410" s="21">
        <v>44818</v>
      </c>
      <c r="B410" s="20">
        <v>77.449996948242188</v>
      </c>
      <c r="C410" s="20">
        <v>394.60000610351563</v>
      </c>
      <c r="D410" s="30">
        <f t="shared" si="6"/>
        <v>5.4523974503579709E-3</v>
      </c>
      <c r="E410" s="30">
        <f t="shared" si="6"/>
        <v>3.8158228865685651E-3</v>
      </c>
    </row>
    <row r="411" spans="1:5" x14ac:dyDescent="0.25">
      <c r="A411" s="21">
        <v>44817</v>
      </c>
      <c r="B411" s="20">
        <v>77.029998779296875</v>
      </c>
      <c r="C411" s="20">
        <v>393.10000610351563</v>
      </c>
      <c r="D411" s="30">
        <f t="shared" si="6"/>
        <v>-8.9910215799012372E-2</v>
      </c>
      <c r="E411" s="30">
        <f t="shared" si="6"/>
        <v>-4.3482480629019826E-2</v>
      </c>
    </row>
    <row r="412" spans="1:5" x14ac:dyDescent="0.25">
      <c r="A412" s="21">
        <v>44816</v>
      </c>
      <c r="B412" s="20">
        <v>84.639999389648438</v>
      </c>
      <c r="C412" s="20">
        <v>410.97000122070313</v>
      </c>
      <c r="D412" s="30">
        <f t="shared" si="6"/>
        <v>-9.4791993858627244E-3</v>
      </c>
      <c r="E412" s="30">
        <f t="shared" si="6"/>
        <v>1.0747651381183054E-2</v>
      </c>
    </row>
    <row r="413" spans="1:5" x14ac:dyDescent="0.25">
      <c r="A413" s="21">
        <v>44813</v>
      </c>
      <c r="B413" s="20">
        <v>85.449996948242188</v>
      </c>
      <c r="C413" s="20">
        <v>406.60000610351563</v>
      </c>
      <c r="D413" s="30">
        <f t="shared" si="6"/>
        <v>3.2254146029452091E-2</v>
      </c>
      <c r="E413" s="30">
        <f t="shared" si="6"/>
        <v>1.553524437995768E-2</v>
      </c>
    </row>
    <row r="414" spans="1:5" x14ac:dyDescent="0.25">
      <c r="A414" s="21">
        <v>44812</v>
      </c>
      <c r="B414" s="20">
        <v>82.779998779296875</v>
      </c>
      <c r="C414" s="20">
        <v>400.3800048828125</v>
      </c>
      <c r="D414" s="30">
        <f t="shared" si="6"/>
        <v>3.9819094895636953E-2</v>
      </c>
      <c r="E414" s="30">
        <f t="shared" si="6"/>
        <v>6.5362916976583474E-3</v>
      </c>
    </row>
    <row r="415" spans="1:5" x14ac:dyDescent="0.25">
      <c r="A415" s="21">
        <v>44811</v>
      </c>
      <c r="B415" s="20">
        <v>79.610000610351563</v>
      </c>
      <c r="C415" s="20">
        <v>397.77999877929688</v>
      </c>
      <c r="D415" s="30">
        <f t="shared" si="6"/>
        <v>1.1305886380174046E-2</v>
      </c>
      <c r="E415" s="30">
        <f t="shared" si="6"/>
        <v>1.7964962734754897E-2</v>
      </c>
    </row>
    <row r="416" spans="1:5" x14ac:dyDescent="0.25">
      <c r="A416" s="21">
        <v>44810</v>
      </c>
      <c r="B416" s="20">
        <v>78.720001220703125</v>
      </c>
      <c r="C416" s="20">
        <v>390.760009765625</v>
      </c>
      <c r="D416" s="30">
        <f t="shared" si="6"/>
        <v>-1.8943129156696159E-2</v>
      </c>
      <c r="E416" s="30">
        <f t="shared" si="6"/>
        <v>-3.7731503813919209E-3</v>
      </c>
    </row>
    <row r="417" spans="1:5" x14ac:dyDescent="0.25">
      <c r="A417" s="21">
        <v>44806</v>
      </c>
      <c r="B417" s="20">
        <v>80.239997863769531</v>
      </c>
      <c r="C417" s="20">
        <v>392.239990234375</v>
      </c>
      <c r="D417" s="30">
        <f t="shared" si="6"/>
        <v>-2.5385690766459024E-2</v>
      </c>
      <c r="E417" s="30">
        <f t="shared" si="6"/>
        <v>-1.0544430280438832E-2</v>
      </c>
    </row>
    <row r="418" spans="1:5" x14ac:dyDescent="0.25">
      <c r="A418" s="21">
        <v>44805</v>
      </c>
      <c r="B418" s="20">
        <v>82.330001831054688</v>
      </c>
      <c r="C418" s="20">
        <v>396.42001342773438</v>
      </c>
      <c r="D418" s="30">
        <f t="shared" si="6"/>
        <v>-2.9928135187077487E-2</v>
      </c>
      <c r="E418" s="30">
        <f t="shared" si="6"/>
        <v>3.1378631887635233E-3</v>
      </c>
    </row>
    <row r="419" spans="1:5" x14ac:dyDescent="0.25">
      <c r="A419" s="21">
        <v>44804</v>
      </c>
      <c r="B419" s="20">
        <v>84.870002746582031</v>
      </c>
      <c r="C419" s="20">
        <v>395.17999267578119</v>
      </c>
      <c r="D419" s="30">
        <f t="shared" si="6"/>
        <v>-2.3809519630728193E-2</v>
      </c>
      <c r="E419" s="30">
        <f t="shared" si="6"/>
        <v>-7.6090475987937722E-3</v>
      </c>
    </row>
    <row r="420" spans="1:5" x14ac:dyDescent="0.25">
      <c r="A420" s="21">
        <v>44803</v>
      </c>
      <c r="B420" s="20">
        <v>86.94000244140625</v>
      </c>
      <c r="C420" s="20">
        <v>398.20999145507813</v>
      </c>
      <c r="D420" s="30">
        <f t="shared" si="6"/>
        <v>-1.7516052206821175E-2</v>
      </c>
      <c r="E420" s="30">
        <f t="shared" si="6"/>
        <v>-1.0977854044983193E-2</v>
      </c>
    </row>
    <row r="421" spans="1:5" x14ac:dyDescent="0.25">
      <c r="A421" s="21">
        <v>44802</v>
      </c>
      <c r="B421" s="20">
        <v>88.489997863769531</v>
      </c>
      <c r="C421" s="20">
        <v>402.6300048828125</v>
      </c>
      <c r="D421" s="30">
        <f t="shared" si="6"/>
        <v>-2.9502110467239717E-2</v>
      </c>
      <c r="E421" s="30">
        <f t="shared" si="6"/>
        <v>-6.6122047122557648E-3</v>
      </c>
    </row>
    <row r="422" spans="1:5" x14ac:dyDescent="0.25">
      <c r="A422" s="21">
        <v>44799</v>
      </c>
      <c r="B422" s="20">
        <v>91.180000305175781</v>
      </c>
      <c r="C422" s="20">
        <v>405.30999755859381</v>
      </c>
      <c r="D422" s="30">
        <f t="shared" si="6"/>
        <v>-6.1741098797675531E-2</v>
      </c>
      <c r="E422" s="30">
        <f t="shared" si="6"/>
        <v>-3.3849042636585835E-2</v>
      </c>
    </row>
    <row r="423" spans="1:5" x14ac:dyDescent="0.25">
      <c r="A423" s="21">
        <v>44798</v>
      </c>
      <c r="B423" s="20">
        <v>97.180000305175781</v>
      </c>
      <c r="C423" s="20">
        <v>419.510009765625</v>
      </c>
      <c r="D423" s="30">
        <f t="shared" si="6"/>
        <v>4.7988749996194846E-2</v>
      </c>
      <c r="E423" s="30">
        <f t="shared" si="6"/>
        <v>1.4117523988503633E-2</v>
      </c>
    </row>
    <row r="424" spans="1:5" x14ac:dyDescent="0.25">
      <c r="A424" s="21">
        <v>44797</v>
      </c>
      <c r="B424" s="20">
        <v>92.730003356933594</v>
      </c>
      <c r="C424" s="20">
        <v>413.67001342773438</v>
      </c>
      <c r="D424" s="30">
        <f t="shared" si="6"/>
        <v>2.5949345735478691E-3</v>
      </c>
      <c r="E424" s="30">
        <f t="shared" si="6"/>
        <v>3.2011817744155291E-3</v>
      </c>
    </row>
    <row r="425" spans="1:5" x14ac:dyDescent="0.25">
      <c r="A425" s="21">
        <v>44796</v>
      </c>
      <c r="B425" s="20">
        <v>92.489997863769531</v>
      </c>
      <c r="C425" s="20">
        <v>412.35000610351563</v>
      </c>
      <c r="D425" s="30">
        <f t="shared" si="6"/>
        <v>-3.7699104688380114E-3</v>
      </c>
      <c r="E425" s="30">
        <f t="shared" si="6"/>
        <v>-2.4192572522898637E-3</v>
      </c>
    </row>
    <row r="426" spans="1:5" x14ac:dyDescent="0.25">
      <c r="A426" s="21">
        <v>44795</v>
      </c>
      <c r="B426" s="20">
        <v>92.839996337890625</v>
      </c>
      <c r="C426" s="20">
        <v>413.35000610351563</v>
      </c>
      <c r="D426" s="30">
        <f t="shared" si="6"/>
        <v>-3.2412722347757605E-2</v>
      </c>
      <c r="E426" s="30">
        <f t="shared" si="6"/>
        <v>-2.0822495475209313E-2</v>
      </c>
    </row>
    <row r="427" spans="1:5" x14ac:dyDescent="0.25">
      <c r="A427" s="21">
        <v>44792</v>
      </c>
      <c r="B427" s="20">
        <v>95.949996948242188</v>
      </c>
      <c r="C427" s="20">
        <v>422.1400146484375</v>
      </c>
      <c r="D427" s="30">
        <f t="shared" si="6"/>
        <v>-4.4703359060383807E-2</v>
      </c>
      <c r="E427" s="30">
        <f t="shared" si="6"/>
        <v>-1.3438032679318979E-2</v>
      </c>
    </row>
    <row r="428" spans="1:5" x14ac:dyDescent="0.25">
      <c r="A428" s="21">
        <v>44791</v>
      </c>
      <c r="B428" s="20">
        <v>100.44000244140619</v>
      </c>
      <c r="C428" s="20">
        <v>427.8900146484375</v>
      </c>
      <c r="D428" s="30">
        <f t="shared" si="6"/>
        <v>2.2082078685945472E-2</v>
      </c>
      <c r="E428" s="30">
        <f t="shared" si="6"/>
        <v>2.9064122106936541E-3</v>
      </c>
    </row>
    <row r="429" spans="1:5" x14ac:dyDescent="0.25">
      <c r="A429" s="21">
        <v>44790</v>
      </c>
      <c r="B429" s="20">
        <v>98.269996643066406</v>
      </c>
      <c r="C429" s="20">
        <v>426.64999389648438</v>
      </c>
      <c r="D429" s="30">
        <f t="shared" si="6"/>
        <v>-1.9261480678215315E-2</v>
      </c>
      <c r="E429" s="30">
        <f t="shared" si="6"/>
        <v>-7.0980177423809465E-3</v>
      </c>
    </row>
    <row r="430" spans="1:5" x14ac:dyDescent="0.25">
      <c r="A430" s="21">
        <v>44789</v>
      </c>
      <c r="B430" s="20">
        <v>100.1999969482422</v>
      </c>
      <c r="C430" s="20">
        <v>429.70001220703119</v>
      </c>
      <c r="D430" s="30">
        <f t="shared" si="6"/>
        <v>-8.0190592105507941E-3</v>
      </c>
      <c r="E430" s="30">
        <f t="shared" si="6"/>
        <v>1.9587438421890813E-3</v>
      </c>
    </row>
    <row r="431" spans="1:5" x14ac:dyDescent="0.25">
      <c r="A431" s="21">
        <v>44788</v>
      </c>
      <c r="B431" s="20">
        <v>101.0100021362305</v>
      </c>
      <c r="C431" s="20">
        <v>428.8599853515625</v>
      </c>
      <c r="D431" s="30">
        <f t="shared" si="6"/>
        <v>1.7851859754738353E-3</v>
      </c>
      <c r="E431" s="30">
        <f t="shared" si="6"/>
        <v>4.1207661505402449E-3</v>
      </c>
    </row>
    <row r="432" spans="1:5" x14ac:dyDescent="0.25">
      <c r="A432" s="21">
        <v>44785</v>
      </c>
      <c r="B432" s="20">
        <v>100.8300018310547</v>
      </c>
      <c r="C432" s="20">
        <v>427.10000610351563</v>
      </c>
      <c r="D432" s="30">
        <f t="shared" si="6"/>
        <v>2.7619231640992448E-2</v>
      </c>
      <c r="E432" s="30">
        <f t="shared" si="6"/>
        <v>1.6929012677594724E-2</v>
      </c>
    </row>
    <row r="433" spans="1:5" x14ac:dyDescent="0.25">
      <c r="A433" s="21">
        <v>44784</v>
      </c>
      <c r="B433" s="20">
        <v>98.120002746582031</v>
      </c>
      <c r="C433" s="20">
        <v>419.989990234375</v>
      </c>
      <c r="D433" s="30">
        <f t="shared" si="6"/>
        <v>-9.389200166806777E-3</v>
      </c>
      <c r="E433" s="30">
        <f t="shared" si="6"/>
        <v>0</v>
      </c>
    </row>
    <row r="434" spans="1:5" x14ac:dyDescent="0.25">
      <c r="A434" s="21">
        <v>44783</v>
      </c>
      <c r="B434" s="20">
        <v>99.050003051757813</v>
      </c>
      <c r="C434" s="20">
        <v>419.989990234375</v>
      </c>
      <c r="D434" s="30">
        <f t="shared" si="6"/>
        <v>3.6738560839389978E-2</v>
      </c>
      <c r="E434" s="30">
        <f t="shared" si="6"/>
        <v>2.1003972292843898E-2</v>
      </c>
    </row>
    <row r="435" spans="1:5" x14ac:dyDescent="0.25">
      <c r="A435" s="21">
        <v>44782</v>
      </c>
      <c r="B435" s="20">
        <v>95.540000915527344</v>
      </c>
      <c r="C435" s="20">
        <v>411.35000610351563</v>
      </c>
      <c r="D435" s="30">
        <f t="shared" si="6"/>
        <v>-4.5268300121031779E-2</v>
      </c>
      <c r="E435" s="30">
        <f t="shared" si="6"/>
        <v>-3.9710021299272924E-3</v>
      </c>
    </row>
    <row r="436" spans="1:5" x14ac:dyDescent="0.25">
      <c r="A436" s="21">
        <v>44781</v>
      </c>
      <c r="B436" s="20">
        <v>100.0699996948242</v>
      </c>
      <c r="C436" s="20">
        <v>412.989990234375</v>
      </c>
      <c r="D436" s="30">
        <f t="shared" si="6"/>
        <v>-2.189422262948193E-2</v>
      </c>
      <c r="E436" s="30">
        <f t="shared" si="6"/>
        <v>-1.1609330420851993E-3</v>
      </c>
    </row>
    <row r="437" spans="1:5" x14ac:dyDescent="0.25">
      <c r="A437" s="21">
        <v>44778</v>
      </c>
      <c r="B437" s="20">
        <v>102.30999755859381</v>
      </c>
      <c r="C437" s="20">
        <v>413.47000122070313</v>
      </c>
      <c r="D437" s="30">
        <f t="shared" si="6"/>
        <v>-1.5397998721263018E-2</v>
      </c>
      <c r="E437" s="30">
        <f t="shared" si="6"/>
        <v>-1.6901566611204899E-3</v>
      </c>
    </row>
    <row r="438" spans="1:5" x14ac:dyDescent="0.25">
      <c r="A438" s="21">
        <v>44777</v>
      </c>
      <c r="B438" s="20">
        <v>103.9100036621094</v>
      </c>
      <c r="C438" s="20">
        <v>414.17001342773438</v>
      </c>
      <c r="D438" s="30">
        <f t="shared" si="6"/>
        <v>5.9333342252053889E-2</v>
      </c>
      <c r="E438" s="30">
        <f t="shared" si="6"/>
        <v>-6.7559119568072479E-4</v>
      </c>
    </row>
    <row r="439" spans="1:5" x14ac:dyDescent="0.25">
      <c r="A439" s="21">
        <v>44776</v>
      </c>
      <c r="B439" s="20">
        <v>98.089996337890625</v>
      </c>
      <c r="C439" s="20">
        <v>414.45001220703119</v>
      </c>
      <c r="D439" s="30">
        <f t="shared" si="6"/>
        <v>-1.2085855237907062E-2</v>
      </c>
      <c r="E439" s="30">
        <f t="shared" si="6"/>
        <v>1.5659497835290415E-2</v>
      </c>
    </row>
    <row r="440" spans="1:5" x14ac:dyDescent="0.25">
      <c r="A440" s="21">
        <v>44775</v>
      </c>
      <c r="B440" s="20">
        <v>99.290000915527344</v>
      </c>
      <c r="C440" s="20">
        <v>408.05999755859381</v>
      </c>
      <c r="D440" s="30">
        <f t="shared" si="6"/>
        <v>2.5935132960214657E-2</v>
      </c>
      <c r="E440" s="30">
        <f t="shared" si="6"/>
        <v>-6.5973452967807988E-3</v>
      </c>
    </row>
    <row r="441" spans="1:5" x14ac:dyDescent="0.25">
      <c r="A441" s="21">
        <v>44774</v>
      </c>
      <c r="B441" s="20">
        <v>96.779998779296875</v>
      </c>
      <c r="C441" s="20">
        <v>410.76998901367188</v>
      </c>
      <c r="D441" s="30">
        <f t="shared" si="6"/>
        <v>2.4452180890705E-2</v>
      </c>
      <c r="E441" s="30">
        <f t="shared" si="6"/>
        <v>-2.961239956361772E-3</v>
      </c>
    </row>
    <row r="442" spans="1:5" x14ac:dyDescent="0.25">
      <c r="A442" s="21">
        <v>44771</v>
      </c>
      <c r="B442" s="20">
        <v>94.470001220703125</v>
      </c>
      <c r="C442" s="20">
        <v>411.989990234375</v>
      </c>
      <c r="D442" s="30">
        <f t="shared" si="6"/>
        <v>3.0544377742841133E-2</v>
      </c>
      <c r="E442" s="30">
        <f t="shared" si="6"/>
        <v>1.4578724858715031E-2</v>
      </c>
    </row>
    <row r="443" spans="1:5" x14ac:dyDescent="0.25">
      <c r="A443" s="21">
        <v>44770</v>
      </c>
      <c r="B443" s="20">
        <v>91.669998168945313</v>
      </c>
      <c r="C443" s="20">
        <v>406.07000732421881</v>
      </c>
      <c r="D443" s="30">
        <f t="shared" si="6"/>
        <v>2.0596732135456763E-2</v>
      </c>
      <c r="E443" s="30">
        <f t="shared" si="6"/>
        <v>1.2542386475471901E-2</v>
      </c>
    </row>
    <row r="444" spans="1:5" x14ac:dyDescent="0.25">
      <c r="A444" s="21">
        <v>44769</v>
      </c>
      <c r="B444" s="20">
        <v>89.819999694824219</v>
      </c>
      <c r="C444" s="20">
        <v>401.04000854492188</v>
      </c>
      <c r="D444" s="30">
        <f t="shared" si="6"/>
        <v>5.3607034543392551E-2</v>
      </c>
      <c r="E444" s="30">
        <f t="shared" si="6"/>
        <v>2.5966367817333857E-2</v>
      </c>
    </row>
    <row r="445" spans="1:5" x14ac:dyDescent="0.25">
      <c r="A445" s="21">
        <v>44768</v>
      </c>
      <c r="B445" s="20">
        <v>85.25</v>
      </c>
      <c r="C445" s="20">
        <v>390.8900146484375</v>
      </c>
      <c r="D445" s="30">
        <f t="shared" si="6"/>
        <v>-2.6159480141393909E-2</v>
      </c>
      <c r="E445" s="30">
        <f t="shared" si="6"/>
        <v>-1.1831009907547041E-2</v>
      </c>
    </row>
    <row r="446" spans="1:5" x14ac:dyDescent="0.25">
      <c r="A446" s="21">
        <v>44767</v>
      </c>
      <c r="B446" s="20">
        <v>87.540000915527344</v>
      </c>
      <c r="C446" s="20">
        <v>395.57000732421881</v>
      </c>
      <c r="D446" s="30">
        <f t="shared" si="6"/>
        <v>-6.3563855651852519E-3</v>
      </c>
      <c r="E446" s="30">
        <f t="shared" si="6"/>
        <v>1.2149408761989999E-3</v>
      </c>
    </row>
    <row r="447" spans="1:5" x14ac:dyDescent="0.25">
      <c r="A447" s="21">
        <v>44764</v>
      </c>
      <c r="B447" s="20">
        <v>88.099998474121094</v>
      </c>
      <c r="C447" s="20">
        <v>395.08999633789063</v>
      </c>
      <c r="D447" s="30">
        <f t="shared" si="6"/>
        <v>-3.2824656756801129E-2</v>
      </c>
      <c r="E447" s="30">
        <f t="shared" si="6"/>
        <v>-9.2780965614750466E-3</v>
      </c>
    </row>
    <row r="448" spans="1:5" x14ac:dyDescent="0.25">
      <c r="A448" s="21">
        <v>44763</v>
      </c>
      <c r="B448" s="20">
        <v>91.089996337890625</v>
      </c>
      <c r="C448" s="20">
        <v>398.79000854492188</v>
      </c>
      <c r="D448" s="30">
        <f t="shared" si="6"/>
        <v>1.8561959376609538E-2</v>
      </c>
      <c r="E448" s="30">
        <f t="shared" si="6"/>
        <v>1.0183194374258298E-2</v>
      </c>
    </row>
    <row r="449" spans="1:5" x14ac:dyDescent="0.25">
      <c r="A449" s="21">
        <v>44762</v>
      </c>
      <c r="B449" s="20">
        <v>89.430000305175781</v>
      </c>
      <c r="C449" s="20">
        <v>394.76998901367188</v>
      </c>
      <c r="D449" s="30">
        <f t="shared" si="6"/>
        <v>4.1336785809183541E-2</v>
      </c>
      <c r="E449" s="30">
        <f t="shared" si="6"/>
        <v>6.373161521445958E-3</v>
      </c>
    </row>
    <row r="450" spans="1:5" x14ac:dyDescent="0.25">
      <c r="A450" s="21">
        <v>44761</v>
      </c>
      <c r="B450" s="20">
        <v>85.879997253417969</v>
      </c>
      <c r="C450" s="20">
        <v>392.26998901367188</v>
      </c>
      <c r="D450" s="30">
        <f t="shared" si="6"/>
        <v>5.4648126385421936E-2</v>
      </c>
      <c r="E450" s="30">
        <f t="shared" si="6"/>
        <v>2.7019181769385225E-2</v>
      </c>
    </row>
    <row r="451" spans="1:5" x14ac:dyDescent="0.25">
      <c r="A451" s="21">
        <v>44760</v>
      </c>
      <c r="B451" s="20">
        <v>81.430000305175781</v>
      </c>
      <c r="C451" s="20">
        <v>381.95001220703119</v>
      </c>
      <c r="D451" s="30">
        <f t="shared" ref="D451:E514" si="7">+B451/B452-1</f>
        <v>3.9452557319223924E-3</v>
      </c>
      <c r="E451" s="30">
        <f t="shared" si="7"/>
        <v>-8.2569330757517045E-3</v>
      </c>
    </row>
    <row r="452" spans="1:5" x14ac:dyDescent="0.25">
      <c r="A452" s="21">
        <v>44757</v>
      </c>
      <c r="B452" s="20">
        <v>81.110000610351563</v>
      </c>
      <c r="C452" s="20">
        <v>385.1300048828125</v>
      </c>
      <c r="D452" s="30">
        <f t="shared" si="7"/>
        <v>3.1933870037629708E-2</v>
      </c>
      <c r="E452" s="30">
        <f t="shared" si="7"/>
        <v>1.9105080973613298E-2</v>
      </c>
    </row>
    <row r="453" spans="1:5" x14ac:dyDescent="0.25">
      <c r="A453" s="21">
        <v>44756</v>
      </c>
      <c r="B453" s="20">
        <v>78.599998474121094</v>
      </c>
      <c r="C453" s="20">
        <v>377.91000366210938</v>
      </c>
      <c r="D453" s="30">
        <f t="shared" si="7"/>
        <v>1.393191276861705E-2</v>
      </c>
      <c r="E453" s="30">
        <f t="shared" si="7"/>
        <v>-2.4284849213771498E-3</v>
      </c>
    </row>
    <row r="454" spans="1:5" x14ac:dyDescent="0.25">
      <c r="A454" s="21">
        <v>44755</v>
      </c>
      <c r="B454" s="20">
        <v>77.519996643066406</v>
      </c>
      <c r="C454" s="20">
        <v>378.82998657226563</v>
      </c>
      <c r="D454" s="30">
        <f t="shared" si="7"/>
        <v>1.5191147504490576E-2</v>
      </c>
      <c r="E454" s="30">
        <f t="shared" si="7"/>
        <v>-5.251687289652196E-3</v>
      </c>
    </row>
    <row r="455" spans="1:5" x14ac:dyDescent="0.25">
      <c r="A455" s="21">
        <v>44754</v>
      </c>
      <c r="B455" s="20">
        <v>76.360000610351563</v>
      </c>
      <c r="C455" s="20">
        <v>380.82998657226563</v>
      </c>
      <c r="D455" s="30">
        <f t="shared" si="7"/>
        <v>-7.6672691525571102E-3</v>
      </c>
      <c r="E455" s="30">
        <f t="shared" si="7"/>
        <v>-8.8489298515088688E-3</v>
      </c>
    </row>
    <row r="456" spans="1:5" x14ac:dyDescent="0.25">
      <c r="A456" s="21">
        <v>44753</v>
      </c>
      <c r="B456" s="20">
        <v>76.949996948242188</v>
      </c>
      <c r="C456" s="20">
        <v>384.23001098632813</v>
      </c>
      <c r="D456" s="30">
        <f t="shared" si="7"/>
        <v>-3.0245766503217197E-2</v>
      </c>
      <c r="E456" s="30">
        <f t="shared" si="7"/>
        <v>-1.14235785834087E-2</v>
      </c>
    </row>
    <row r="457" spans="1:5" x14ac:dyDescent="0.25">
      <c r="A457" s="21">
        <v>44750</v>
      </c>
      <c r="B457" s="20">
        <v>79.349998474121094</v>
      </c>
      <c r="C457" s="20">
        <v>388.67001342773438</v>
      </c>
      <c r="D457" s="30">
        <f t="shared" si="7"/>
        <v>6.3045927413951652E-4</v>
      </c>
      <c r="E457" s="30">
        <f t="shared" si="7"/>
        <v>-8.2258365169718406E-4</v>
      </c>
    </row>
    <row r="458" spans="1:5" x14ac:dyDescent="0.25">
      <c r="A458" s="21">
        <v>44749</v>
      </c>
      <c r="B458" s="20">
        <v>79.300003051757813</v>
      </c>
      <c r="C458" s="20">
        <v>388.989990234375</v>
      </c>
      <c r="D458" s="30">
        <f t="shared" si="7"/>
        <v>5.2422092337444992E-2</v>
      </c>
      <c r="E458" s="30">
        <f t="shared" si="7"/>
        <v>1.4977143468688947E-2</v>
      </c>
    </row>
    <row r="459" spans="1:5" x14ac:dyDescent="0.25">
      <c r="A459" s="21">
        <v>44748</v>
      </c>
      <c r="B459" s="20">
        <v>75.349998474121094</v>
      </c>
      <c r="C459" s="20">
        <v>383.25</v>
      </c>
      <c r="D459" s="30">
        <f t="shared" si="7"/>
        <v>1.9947012229555305E-3</v>
      </c>
      <c r="E459" s="30">
        <f t="shared" si="7"/>
        <v>3.3773394433473936E-3</v>
      </c>
    </row>
    <row r="460" spans="1:5" x14ac:dyDescent="0.25">
      <c r="A460" s="21">
        <v>44747</v>
      </c>
      <c r="B460" s="20">
        <v>75.199996948242188</v>
      </c>
      <c r="C460" s="20">
        <v>381.95999145507813</v>
      </c>
      <c r="D460" s="30">
        <f t="shared" si="7"/>
        <v>2.0768274973866241E-2</v>
      </c>
      <c r="E460" s="30">
        <f t="shared" si="7"/>
        <v>1.8885773768393399E-3</v>
      </c>
    </row>
    <row r="461" spans="1:5" x14ac:dyDescent="0.25">
      <c r="A461" s="21">
        <v>44743</v>
      </c>
      <c r="B461" s="20">
        <v>73.669998168945313</v>
      </c>
      <c r="C461" s="20">
        <v>381.239990234375</v>
      </c>
      <c r="D461" s="30">
        <f t="shared" si="7"/>
        <v>-3.6615705597762616E-2</v>
      </c>
      <c r="E461" s="30">
        <f t="shared" si="7"/>
        <v>1.0576514869118592E-2</v>
      </c>
    </row>
    <row r="462" spans="1:5" x14ac:dyDescent="0.25">
      <c r="A462" s="21">
        <v>44742</v>
      </c>
      <c r="B462" s="20">
        <v>76.470001220703125</v>
      </c>
      <c r="C462" s="20">
        <v>377.25</v>
      </c>
      <c r="D462" s="30">
        <f t="shared" si="7"/>
        <v>-1.9489635654580839E-2</v>
      </c>
      <c r="E462" s="30">
        <f t="shared" si="7"/>
        <v>-8.1243002777585671E-3</v>
      </c>
    </row>
    <row r="463" spans="1:5" x14ac:dyDescent="0.25">
      <c r="A463" s="21">
        <v>44741</v>
      </c>
      <c r="B463" s="20">
        <v>77.989997863769531</v>
      </c>
      <c r="C463" s="20">
        <v>380.33999633789063</v>
      </c>
      <c r="D463" s="30">
        <f t="shared" si="7"/>
        <v>-3.4538263898097443E-2</v>
      </c>
      <c r="E463" s="30">
        <f t="shared" si="7"/>
        <v>-8.1439002644001501E-4</v>
      </c>
    </row>
    <row r="464" spans="1:5" x14ac:dyDescent="0.25">
      <c r="A464" s="21">
        <v>44740</v>
      </c>
      <c r="B464" s="20">
        <v>80.779998779296875</v>
      </c>
      <c r="C464" s="20">
        <v>380.64999389648438</v>
      </c>
      <c r="D464" s="30">
        <f t="shared" si="7"/>
        <v>-6.2442022448270462E-2</v>
      </c>
      <c r="E464" s="30">
        <f t="shared" si="7"/>
        <v>-2.0432853434812048E-2</v>
      </c>
    </row>
    <row r="465" spans="1:5" x14ac:dyDescent="0.25">
      <c r="A465" s="21">
        <v>44739</v>
      </c>
      <c r="B465" s="20">
        <v>86.160003662109375</v>
      </c>
      <c r="C465" s="20">
        <v>388.58999633789063</v>
      </c>
      <c r="D465" s="30">
        <f t="shared" si="7"/>
        <v>-1.0564976453838582E-2</v>
      </c>
      <c r="E465" s="30">
        <f t="shared" si="7"/>
        <v>-3.8197043828572808E-3</v>
      </c>
    </row>
    <row r="466" spans="1:5" x14ac:dyDescent="0.25">
      <c r="A466" s="21">
        <v>44736</v>
      </c>
      <c r="B466" s="20">
        <v>87.080001831054688</v>
      </c>
      <c r="C466" s="20">
        <v>390.07998657226563</v>
      </c>
      <c r="D466" s="30">
        <f t="shared" si="7"/>
        <v>5.6411518969592178E-2</v>
      </c>
      <c r="E466" s="30">
        <f t="shared" si="7"/>
        <v>3.179386629448655E-2</v>
      </c>
    </row>
    <row r="467" spans="1:5" x14ac:dyDescent="0.25">
      <c r="A467" s="21">
        <v>44735</v>
      </c>
      <c r="B467" s="20">
        <v>82.430000305175781</v>
      </c>
      <c r="C467" s="20">
        <v>378.05999755859381</v>
      </c>
      <c r="D467" s="30">
        <f t="shared" si="7"/>
        <v>-1.5761190385960799E-2</v>
      </c>
      <c r="E467" s="30">
        <f t="shared" si="7"/>
        <v>9.8025662185530216E-3</v>
      </c>
    </row>
    <row r="468" spans="1:5" x14ac:dyDescent="0.25">
      <c r="A468" s="21">
        <v>44734</v>
      </c>
      <c r="B468" s="20">
        <v>83.75</v>
      </c>
      <c r="C468" s="20">
        <v>374.3900146484375</v>
      </c>
      <c r="D468" s="30">
        <f t="shared" si="7"/>
        <v>-4.7739485726550068E-4</v>
      </c>
      <c r="E468" s="30">
        <f t="shared" si="7"/>
        <v>-1.8129753446094465E-3</v>
      </c>
    </row>
    <row r="469" spans="1:5" x14ac:dyDescent="0.25">
      <c r="A469" s="21">
        <v>44733</v>
      </c>
      <c r="B469" s="20">
        <v>83.790000915527344</v>
      </c>
      <c r="C469" s="20">
        <v>375.07000732421881</v>
      </c>
      <c r="D469" s="30">
        <f t="shared" si="7"/>
        <v>2.7215903261110119E-2</v>
      </c>
      <c r="E469" s="30">
        <f t="shared" si="7"/>
        <v>2.5173624723693777E-2</v>
      </c>
    </row>
    <row r="470" spans="1:5" x14ac:dyDescent="0.25">
      <c r="A470" s="21">
        <v>44729</v>
      </c>
      <c r="B470" s="20">
        <v>81.569999694824219</v>
      </c>
      <c r="C470" s="20">
        <v>365.8599853515625</v>
      </c>
      <c r="D470" s="30">
        <f t="shared" si="7"/>
        <v>-5.8501321033566089E-3</v>
      </c>
      <c r="E470" s="30">
        <f t="shared" si="7"/>
        <v>-2.1546667341413306E-3</v>
      </c>
    </row>
    <row r="471" spans="1:5" x14ac:dyDescent="0.25">
      <c r="A471" s="21">
        <v>44728</v>
      </c>
      <c r="B471" s="20">
        <v>82.050003051757813</v>
      </c>
      <c r="C471" s="20">
        <v>366.64999389648438</v>
      </c>
      <c r="D471" s="30">
        <f t="shared" si="7"/>
        <v>-8.1187007303884839E-2</v>
      </c>
      <c r="E471" s="30">
        <f t="shared" si="7"/>
        <v>-3.3096038783076098E-2</v>
      </c>
    </row>
    <row r="472" spans="1:5" x14ac:dyDescent="0.25">
      <c r="A472" s="21">
        <v>44727</v>
      </c>
      <c r="B472" s="20">
        <v>89.300003051757813</v>
      </c>
      <c r="C472" s="20">
        <v>379.20001220703119</v>
      </c>
      <c r="D472" s="30">
        <f t="shared" si="7"/>
        <v>2.6554836702098239E-2</v>
      </c>
      <c r="E472" s="30">
        <f t="shared" si="7"/>
        <v>1.4256338190961282E-2</v>
      </c>
    </row>
    <row r="473" spans="1:5" x14ac:dyDescent="0.25">
      <c r="A473" s="21">
        <v>44726</v>
      </c>
      <c r="B473" s="20">
        <v>86.989997863769531</v>
      </c>
      <c r="C473" s="20">
        <v>373.8699951171875</v>
      </c>
      <c r="D473" s="30">
        <f t="shared" si="7"/>
        <v>0</v>
      </c>
      <c r="E473" s="30">
        <f t="shared" si="7"/>
        <v>-3.0133463541666128E-3</v>
      </c>
    </row>
    <row r="474" spans="1:5" x14ac:dyDescent="0.25">
      <c r="A474" s="21">
        <v>44725</v>
      </c>
      <c r="B474" s="20">
        <v>86.989997863769531</v>
      </c>
      <c r="C474" s="20">
        <v>375</v>
      </c>
      <c r="D474" s="30">
        <f t="shared" si="7"/>
        <v>-8.2577534868755076E-2</v>
      </c>
      <c r="E474" s="30">
        <f t="shared" si="7"/>
        <v>-3.7968158687653464E-2</v>
      </c>
    </row>
    <row r="475" spans="1:5" x14ac:dyDescent="0.25">
      <c r="A475" s="21">
        <v>44722</v>
      </c>
      <c r="B475" s="20">
        <v>94.819999694824219</v>
      </c>
      <c r="C475" s="20">
        <v>389.79998779296881</v>
      </c>
      <c r="D475" s="30">
        <f t="shared" si="7"/>
        <v>-4.0283433542492975E-2</v>
      </c>
      <c r="E475" s="30">
        <f t="shared" si="7"/>
        <v>-2.8995652096570401E-2</v>
      </c>
    </row>
    <row r="476" spans="1:5" x14ac:dyDescent="0.25">
      <c r="A476" s="21">
        <v>44721</v>
      </c>
      <c r="B476" s="20">
        <v>98.800003051757813</v>
      </c>
      <c r="C476" s="20">
        <v>401.44000244140619</v>
      </c>
      <c r="D476" s="30">
        <f t="shared" si="7"/>
        <v>-3.0421966905798348E-2</v>
      </c>
      <c r="E476" s="30">
        <f t="shared" si="7"/>
        <v>-2.3782886898169098E-2</v>
      </c>
    </row>
    <row r="477" spans="1:5" x14ac:dyDescent="0.25">
      <c r="A477" s="21">
        <v>44720</v>
      </c>
      <c r="B477" s="20">
        <v>101.90000152587891</v>
      </c>
      <c r="C477" s="20">
        <v>411.22000122070313</v>
      </c>
      <c r="D477" s="30">
        <f t="shared" si="7"/>
        <v>-3.2104837505779527E-2</v>
      </c>
      <c r="E477" s="30">
        <f t="shared" si="7"/>
        <v>-1.0872153557139663E-2</v>
      </c>
    </row>
    <row r="478" spans="1:5" x14ac:dyDescent="0.25">
      <c r="A478" s="21">
        <v>44719</v>
      </c>
      <c r="B478" s="20">
        <v>105.2799987792969</v>
      </c>
      <c r="C478" s="20">
        <v>415.739990234375</v>
      </c>
      <c r="D478" s="30">
        <f t="shared" si="7"/>
        <v>-3.5021556198593373E-3</v>
      </c>
      <c r="E478" s="30">
        <f t="shared" si="7"/>
        <v>9.5922232387584128E-3</v>
      </c>
    </row>
    <row r="479" spans="1:5" x14ac:dyDescent="0.25">
      <c r="A479" s="21">
        <v>44718</v>
      </c>
      <c r="B479" s="20">
        <v>105.65000152587891</v>
      </c>
      <c r="C479" s="20">
        <v>411.79000854492188</v>
      </c>
      <c r="D479" s="30">
        <f t="shared" si="7"/>
        <v>-6.1147836991349847E-3</v>
      </c>
      <c r="E479" s="30">
        <f t="shared" si="7"/>
        <v>3.044770239154948E-3</v>
      </c>
    </row>
    <row r="480" spans="1:5" x14ac:dyDescent="0.25">
      <c r="A480" s="21">
        <v>44715</v>
      </c>
      <c r="B480" s="20">
        <v>106.3000030517578</v>
      </c>
      <c r="C480" s="20">
        <v>410.54000854492188</v>
      </c>
      <c r="D480" s="30">
        <f t="shared" si="7"/>
        <v>-2.108843690359119E-2</v>
      </c>
      <c r="E480" s="30">
        <f t="shared" si="7"/>
        <v>-1.6411523666384986E-2</v>
      </c>
    </row>
    <row r="481" spans="1:5" x14ac:dyDescent="0.25">
      <c r="A481" s="21">
        <v>44714</v>
      </c>
      <c r="B481" s="20">
        <v>108.5899963378906</v>
      </c>
      <c r="C481" s="20">
        <v>417.3900146484375</v>
      </c>
      <c r="D481" s="30">
        <f t="shared" si="7"/>
        <v>7.2811648175322041E-2</v>
      </c>
      <c r="E481" s="30">
        <f t="shared" si="7"/>
        <v>1.9043478552421167E-2</v>
      </c>
    </row>
    <row r="482" spans="1:5" x14ac:dyDescent="0.25">
      <c r="A482" s="21">
        <v>44713</v>
      </c>
      <c r="B482" s="20">
        <v>101.2200012207031</v>
      </c>
      <c r="C482" s="20">
        <v>409.58999633789063</v>
      </c>
      <c r="D482" s="30">
        <f t="shared" si="7"/>
        <v>-6.2831276832279181E-3</v>
      </c>
      <c r="E482" s="30">
        <f t="shared" si="7"/>
        <v>-8.0885292837350464E-3</v>
      </c>
    </row>
    <row r="483" spans="1:5" x14ac:dyDescent="0.25">
      <c r="A483" s="21">
        <v>44712</v>
      </c>
      <c r="B483" s="20">
        <v>101.86000061035161</v>
      </c>
      <c r="C483" s="20">
        <v>412.92999267578119</v>
      </c>
      <c r="D483" s="30">
        <f t="shared" si="7"/>
        <v>-3.9116127275844459E-3</v>
      </c>
      <c r="E483" s="30">
        <f t="shared" si="7"/>
        <v>-5.6109835646318551E-3</v>
      </c>
    </row>
    <row r="484" spans="1:5" x14ac:dyDescent="0.25">
      <c r="A484" s="21">
        <v>44708</v>
      </c>
      <c r="B484" s="20">
        <v>102.2600021362305</v>
      </c>
      <c r="C484" s="20">
        <v>415.260009765625</v>
      </c>
      <c r="D484" s="30">
        <f t="shared" si="7"/>
        <v>3.5544325430182155E-2</v>
      </c>
      <c r="E484" s="30">
        <f t="shared" si="7"/>
        <v>2.4549140822988758E-2</v>
      </c>
    </row>
    <row r="485" spans="1:5" x14ac:dyDescent="0.25">
      <c r="A485" s="21">
        <v>44707</v>
      </c>
      <c r="B485" s="20">
        <v>98.75</v>
      </c>
      <c r="C485" s="20">
        <v>405.30999755859381</v>
      </c>
      <c r="D485" s="30">
        <f t="shared" si="7"/>
        <v>6.5839162154975872E-2</v>
      </c>
      <c r="E485" s="30">
        <f t="shared" si="7"/>
        <v>1.9981383946879872E-2</v>
      </c>
    </row>
    <row r="486" spans="1:5" x14ac:dyDescent="0.25">
      <c r="A486" s="21">
        <v>44706</v>
      </c>
      <c r="B486" s="20">
        <v>92.650001525878906</v>
      </c>
      <c r="C486" s="20">
        <v>397.3699951171875</v>
      </c>
      <c r="D486" s="30">
        <f t="shared" si="7"/>
        <v>1.634486401835078E-2</v>
      </c>
      <c r="E486" s="30">
        <f t="shared" si="7"/>
        <v>8.8349040070385687E-3</v>
      </c>
    </row>
    <row r="487" spans="1:5" x14ac:dyDescent="0.25">
      <c r="A487" s="21">
        <v>44705</v>
      </c>
      <c r="B487" s="20">
        <v>91.160003662109375</v>
      </c>
      <c r="C487" s="20">
        <v>393.8900146484375</v>
      </c>
      <c r="D487" s="30">
        <f t="shared" si="7"/>
        <v>-4.1127548598569263E-2</v>
      </c>
      <c r="E487" s="30">
        <f t="shared" si="7"/>
        <v>-7.6337767731344819E-3</v>
      </c>
    </row>
    <row r="488" spans="1:5" x14ac:dyDescent="0.25">
      <c r="A488" s="21">
        <v>44704</v>
      </c>
      <c r="B488" s="20">
        <v>95.069999694824219</v>
      </c>
      <c r="C488" s="20">
        <v>396.92001342773438</v>
      </c>
      <c r="D488" s="30">
        <f t="shared" si="7"/>
        <v>1.6791440586355177E-2</v>
      </c>
      <c r="E488" s="30">
        <f t="shared" si="7"/>
        <v>1.871007995678986E-2</v>
      </c>
    </row>
    <row r="489" spans="1:5" x14ac:dyDescent="0.25">
      <c r="A489" s="21">
        <v>44701</v>
      </c>
      <c r="B489" s="20">
        <v>93.5</v>
      </c>
      <c r="C489" s="20">
        <v>389.6300048828125</v>
      </c>
      <c r="D489" s="30">
        <f t="shared" si="7"/>
        <v>-3.2791954370426923E-2</v>
      </c>
      <c r="E489" s="30">
        <f t="shared" si="7"/>
        <v>4.3653631044149321E-4</v>
      </c>
    </row>
    <row r="490" spans="1:5" x14ac:dyDescent="0.25">
      <c r="A490" s="21">
        <v>44700</v>
      </c>
      <c r="B490" s="20">
        <v>96.669998168945313</v>
      </c>
      <c r="C490" s="20">
        <v>389.45999145507813</v>
      </c>
      <c r="D490" s="30">
        <f t="shared" si="7"/>
        <v>4.0506792126413504E-3</v>
      </c>
      <c r="E490" s="30">
        <f t="shared" si="7"/>
        <v>-6.1246210029104464E-3</v>
      </c>
    </row>
    <row r="491" spans="1:5" x14ac:dyDescent="0.25">
      <c r="A491" s="21">
        <v>44699</v>
      </c>
      <c r="B491" s="20">
        <v>96.279998779296875</v>
      </c>
      <c r="C491" s="20">
        <v>391.8599853515625</v>
      </c>
      <c r="D491" s="30">
        <f t="shared" si="7"/>
        <v>-6.0407947376461935E-2</v>
      </c>
      <c r="E491" s="30">
        <f t="shared" si="7"/>
        <v>-4.0311573465432793E-2</v>
      </c>
    </row>
    <row r="492" spans="1:5" x14ac:dyDescent="0.25">
      <c r="A492" s="21">
        <v>44698</v>
      </c>
      <c r="B492" s="20">
        <v>102.4700012207031</v>
      </c>
      <c r="C492" s="20">
        <v>408.32000732421881</v>
      </c>
      <c r="D492" s="30">
        <f t="shared" si="7"/>
        <v>8.7330258313785381E-2</v>
      </c>
      <c r="E492" s="30">
        <f t="shared" si="7"/>
        <v>2.0570399314302268E-2</v>
      </c>
    </row>
    <row r="493" spans="1:5" x14ac:dyDescent="0.25">
      <c r="A493" s="21">
        <v>44697</v>
      </c>
      <c r="B493" s="20">
        <v>94.239997863769531</v>
      </c>
      <c r="C493" s="20">
        <v>400.08999633789063</v>
      </c>
      <c r="D493" s="30">
        <f t="shared" si="7"/>
        <v>-9.2515228911105307E-3</v>
      </c>
      <c r="E493" s="30">
        <f t="shared" si="7"/>
        <v>-4.0575646665822473E-3</v>
      </c>
    </row>
    <row r="494" spans="1:5" x14ac:dyDescent="0.25">
      <c r="A494" s="21">
        <v>44694</v>
      </c>
      <c r="B494" s="20">
        <v>95.120002746582031</v>
      </c>
      <c r="C494" s="20">
        <v>401.72000122070313</v>
      </c>
      <c r="D494" s="30">
        <f t="shared" si="7"/>
        <v>9.2579892189448731E-2</v>
      </c>
      <c r="E494" s="30">
        <f t="shared" si="7"/>
        <v>2.390784770955201E-2</v>
      </c>
    </row>
    <row r="495" spans="1:5" x14ac:dyDescent="0.25">
      <c r="A495" s="21">
        <v>44693</v>
      </c>
      <c r="B495" s="20">
        <v>87.05999755859375</v>
      </c>
      <c r="C495" s="20">
        <v>392.33999633789063</v>
      </c>
      <c r="D495" s="30">
        <f t="shared" si="7"/>
        <v>-9.7816268000711082E-3</v>
      </c>
      <c r="E495" s="30">
        <f t="shared" si="7"/>
        <v>-1.0439303936584654E-3</v>
      </c>
    </row>
    <row r="496" spans="1:5" x14ac:dyDescent="0.25">
      <c r="A496" s="21">
        <v>44692</v>
      </c>
      <c r="B496" s="20">
        <v>87.919998168945313</v>
      </c>
      <c r="C496" s="20">
        <v>392.75</v>
      </c>
      <c r="D496" s="30">
        <f t="shared" si="7"/>
        <v>-9.1288758857573926E-3</v>
      </c>
      <c r="E496" s="30">
        <f t="shared" si="7"/>
        <v>-1.5886131940332726E-2</v>
      </c>
    </row>
    <row r="497" spans="1:5" x14ac:dyDescent="0.25">
      <c r="A497" s="21">
        <v>44691</v>
      </c>
      <c r="B497" s="20">
        <v>88.730003356933594</v>
      </c>
      <c r="C497" s="20">
        <v>399.08999633789063</v>
      </c>
      <c r="D497" s="30">
        <f t="shared" si="7"/>
        <v>2.7443292378786177E-2</v>
      </c>
      <c r="E497" s="30">
        <f t="shared" si="7"/>
        <v>2.3105278627999493E-3</v>
      </c>
    </row>
    <row r="498" spans="1:5" x14ac:dyDescent="0.25">
      <c r="A498" s="21">
        <v>44690</v>
      </c>
      <c r="B498" s="20">
        <v>86.360000610351563</v>
      </c>
      <c r="C498" s="20">
        <v>398.17001342773438</v>
      </c>
      <c r="D498" s="30">
        <f t="shared" si="7"/>
        <v>-9.4189176342250103E-2</v>
      </c>
      <c r="E498" s="30">
        <f t="shared" si="7"/>
        <v>-3.2017268020146372E-2</v>
      </c>
    </row>
    <row r="499" spans="1:5" x14ac:dyDescent="0.25">
      <c r="A499" s="21">
        <v>44687</v>
      </c>
      <c r="B499" s="20">
        <v>95.339996337890625</v>
      </c>
      <c r="C499" s="20">
        <v>411.33999633789063</v>
      </c>
      <c r="D499" s="30">
        <f t="shared" si="7"/>
        <v>1.5659886527084499E-2</v>
      </c>
      <c r="E499" s="30">
        <f t="shared" si="7"/>
        <v>-5.9689259207746925E-3</v>
      </c>
    </row>
    <row r="500" spans="1:5" x14ac:dyDescent="0.25">
      <c r="A500" s="21">
        <v>44686</v>
      </c>
      <c r="B500" s="20">
        <v>93.870002746582031</v>
      </c>
      <c r="C500" s="20">
        <v>413.80999755859381</v>
      </c>
      <c r="D500" s="30">
        <f t="shared" si="7"/>
        <v>-5.5823732896596145E-2</v>
      </c>
      <c r="E500" s="30">
        <f t="shared" si="7"/>
        <v>-3.5542814727018257E-2</v>
      </c>
    </row>
    <row r="501" spans="1:5" x14ac:dyDescent="0.25">
      <c r="A501" s="21">
        <v>44685</v>
      </c>
      <c r="B501" s="20">
        <v>99.419998168945313</v>
      </c>
      <c r="C501" s="20">
        <v>429.05999755859381</v>
      </c>
      <c r="D501" s="30">
        <f t="shared" si="7"/>
        <v>9.0968958250642551E-2</v>
      </c>
      <c r="E501" s="30">
        <f t="shared" si="7"/>
        <v>3.045293368337898E-2</v>
      </c>
    </row>
    <row r="502" spans="1:5" x14ac:dyDescent="0.25">
      <c r="A502" s="21">
        <v>44684</v>
      </c>
      <c r="B502" s="20">
        <v>91.129997253417969</v>
      </c>
      <c r="C502" s="20">
        <v>416.3800048828125</v>
      </c>
      <c r="D502" s="30">
        <f t="shared" si="7"/>
        <v>1.4358870971850957E-2</v>
      </c>
      <c r="E502" s="30">
        <f t="shared" si="7"/>
        <v>4.5840422846037399E-3</v>
      </c>
    </row>
    <row r="503" spans="1:5" x14ac:dyDescent="0.25">
      <c r="A503" s="21">
        <v>44683</v>
      </c>
      <c r="B503" s="20">
        <v>89.839996337890625</v>
      </c>
      <c r="C503" s="20">
        <v>414.48001098632813</v>
      </c>
      <c r="D503" s="30">
        <f t="shared" si="7"/>
        <v>5.0514497946656078E-2</v>
      </c>
      <c r="E503" s="30">
        <f t="shared" si="7"/>
        <v>6.0194441415730715E-3</v>
      </c>
    </row>
    <row r="504" spans="1:5" x14ac:dyDescent="0.25">
      <c r="A504" s="21">
        <v>44680</v>
      </c>
      <c r="B504" s="20">
        <v>85.519996643066406</v>
      </c>
      <c r="C504" s="20">
        <v>412</v>
      </c>
      <c r="D504" s="30">
        <f t="shared" si="7"/>
        <v>-4.5961655227965137E-2</v>
      </c>
      <c r="E504" s="30">
        <f t="shared" si="7"/>
        <v>-3.695565238965326E-2</v>
      </c>
    </row>
    <row r="505" spans="1:5" x14ac:dyDescent="0.25">
      <c r="A505" s="21">
        <v>44679</v>
      </c>
      <c r="B505" s="20">
        <v>89.639999389648438</v>
      </c>
      <c r="C505" s="20">
        <v>427.80999755859381</v>
      </c>
      <c r="D505" s="30">
        <f t="shared" si="7"/>
        <v>5.5705988971118003E-2</v>
      </c>
      <c r="E505" s="30">
        <f t="shared" si="7"/>
        <v>2.5259445496753852E-2</v>
      </c>
    </row>
    <row r="506" spans="1:5" x14ac:dyDescent="0.25">
      <c r="A506" s="21">
        <v>44678</v>
      </c>
      <c r="B506" s="20">
        <v>84.910003662109375</v>
      </c>
      <c r="C506" s="20">
        <v>417.26998901367188</v>
      </c>
      <c r="D506" s="30">
        <f t="shared" si="7"/>
        <v>-2.9356504139188555E-3</v>
      </c>
      <c r="E506" s="30">
        <f t="shared" si="7"/>
        <v>2.811782968023202E-3</v>
      </c>
    </row>
    <row r="507" spans="1:5" x14ac:dyDescent="0.25">
      <c r="A507" s="21">
        <v>44677</v>
      </c>
      <c r="B507" s="20">
        <v>85.160003662109375</v>
      </c>
      <c r="C507" s="20">
        <v>416.10000610351563</v>
      </c>
      <c r="D507" s="30">
        <f t="shared" si="7"/>
        <v>-6.0976939358555415E-2</v>
      </c>
      <c r="E507" s="30">
        <f t="shared" si="7"/>
        <v>-2.8960825603343676E-2</v>
      </c>
    </row>
    <row r="508" spans="1:5" x14ac:dyDescent="0.25">
      <c r="A508" s="21">
        <v>44676</v>
      </c>
      <c r="B508" s="20">
        <v>90.69000244140625</v>
      </c>
      <c r="C508" s="20">
        <v>428.510009765625</v>
      </c>
      <c r="D508" s="30">
        <f t="shared" si="7"/>
        <v>2.89312805697306E-2</v>
      </c>
      <c r="E508" s="30">
        <f t="shared" si="7"/>
        <v>5.7975804411869447E-3</v>
      </c>
    </row>
    <row r="509" spans="1:5" x14ac:dyDescent="0.25">
      <c r="A509" s="21">
        <v>44673</v>
      </c>
      <c r="B509" s="20">
        <v>88.139999389648438</v>
      </c>
      <c r="C509" s="20">
        <v>426.04000854492188</v>
      </c>
      <c r="D509" s="30">
        <f t="shared" si="7"/>
        <v>-1.9031709666252006E-2</v>
      </c>
      <c r="E509" s="30">
        <f t="shared" si="7"/>
        <v>-2.7439138658316264E-2</v>
      </c>
    </row>
    <row r="510" spans="1:5" x14ac:dyDescent="0.25">
      <c r="A510" s="21">
        <v>44672</v>
      </c>
      <c r="B510" s="20">
        <v>89.849998474121094</v>
      </c>
      <c r="C510" s="20">
        <v>438.05999755859381</v>
      </c>
      <c r="D510" s="30">
        <f t="shared" si="7"/>
        <v>-4.4352247583842375E-2</v>
      </c>
      <c r="E510" s="30">
        <f t="shared" si="7"/>
        <v>-1.4953551807382892E-2</v>
      </c>
    </row>
    <row r="511" spans="1:5" x14ac:dyDescent="0.25">
      <c r="A511" s="21">
        <v>44671</v>
      </c>
      <c r="B511" s="20">
        <v>94.019996643066406</v>
      </c>
      <c r="C511" s="20">
        <v>444.70999145507813</v>
      </c>
      <c r="D511" s="30">
        <f t="shared" si="7"/>
        <v>-3.0021702805606898E-2</v>
      </c>
      <c r="E511" s="30">
        <f t="shared" si="7"/>
        <v>-7.4154476790244672E-4</v>
      </c>
    </row>
    <row r="512" spans="1:5" x14ac:dyDescent="0.25">
      <c r="A512" s="21">
        <v>44670</v>
      </c>
      <c r="B512" s="20">
        <v>96.930000305175781</v>
      </c>
      <c r="C512" s="20">
        <v>445.04000854492188</v>
      </c>
      <c r="D512" s="30">
        <f t="shared" si="7"/>
        <v>3.2378325011071629E-2</v>
      </c>
      <c r="E512" s="30">
        <f t="shared" si="7"/>
        <v>1.6142674851047589E-2</v>
      </c>
    </row>
    <row r="513" spans="1:5" x14ac:dyDescent="0.25">
      <c r="A513" s="21">
        <v>44669</v>
      </c>
      <c r="B513" s="20">
        <v>93.889999389648438</v>
      </c>
      <c r="C513" s="20">
        <v>437.97000122070313</v>
      </c>
      <c r="D513" s="30">
        <f t="shared" si="7"/>
        <v>8.9189969141370007E-3</v>
      </c>
      <c r="E513" s="30">
        <f t="shared" si="7"/>
        <v>4.1113929570824048E-4</v>
      </c>
    </row>
    <row r="514" spans="1:5" x14ac:dyDescent="0.25">
      <c r="A514" s="21">
        <v>44665</v>
      </c>
      <c r="B514" s="20">
        <v>93.05999755859375</v>
      </c>
      <c r="C514" s="20">
        <v>437.79000854492188</v>
      </c>
      <c r="D514" s="30">
        <f t="shared" si="7"/>
        <v>-4.7882140448772925E-2</v>
      </c>
      <c r="E514" s="30">
        <f t="shared" si="7"/>
        <v>-1.2451758462637241E-2</v>
      </c>
    </row>
    <row r="515" spans="1:5" x14ac:dyDescent="0.25">
      <c r="A515" s="21">
        <v>44664</v>
      </c>
      <c r="B515" s="20">
        <v>97.739997863769531</v>
      </c>
      <c r="C515" s="20">
        <v>443.30999755859381</v>
      </c>
      <c r="D515" s="30">
        <f t="shared" ref="D515:E578" si="8">+B515/B516-1</f>
        <v>2.7760246393346177E-2</v>
      </c>
      <c r="E515" s="30">
        <f t="shared" si="8"/>
        <v>1.1453578488676452E-2</v>
      </c>
    </row>
    <row r="516" spans="1:5" x14ac:dyDescent="0.25">
      <c r="A516" s="21">
        <v>44663</v>
      </c>
      <c r="B516" s="20">
        <v>95.099998474121094</v>
      </c>
      <c r="C516" s="20">
        <v>438.29000854492188</v>
      </c>
      <c r="D516" s="30">
        <f t="shared" si="8"/>
        <v>-2.331317868367444E-2</v>
      </c>
      <c r="E516" s="30">
        <f t="shared" si="8"/>
        <v>-3.7052301169749891E-3</v>
      </c>
    </row>
    <row r="517" spans="1:5" x14ac:dyDescent="0.25">
      <c r="A517" s="21">
        <v>44662</v>
      </c>
      <c r="B517" s="20">
        <v>97.370002746582031</v>
      </c>
      <c r="C517" s="20">
        <v>439.92001342773438</v>
      </c>
      <c r="D517" s="30">
        <f t="shared" si="8"/>
        <v>-3.5940566865524493E-2</v>
      </c>
      <c r="E517" s="30">
        <f t="shared" si="8"/>
        <v>-1.7092284494708787E-2</v>
      </c>
    </row>
    <row r="518" spans="1:5" x14ac:dyDescent="0.25">
      <c r="A518" s="21">
        <v>44659</v>
      </c>
      <c r="B518" s="20">
        <v>101</v>
      </c>
      <c r="C518" s="20">
        <v>447.57000732421881</v>
      </c>
      <c r="D518" s="30">
        <f t="shared" si="8"/>
        <v>-2.6224461904076457E-2</v>
      </c>
      <c r="E518" s="30">
        <f t="shared" si="8"/>
        <v>-2.6739347969556571E-3</v>
      </c>
    </row>
    <row r="519" spans="1:5" x14ac:dyDescent="0.25">
      <c r="A519" s="21">
        <v>44658</v>
      </c>
      <c r="B519" s="20">
        <v>103.7200012207031</v>
      </c>
      <c r="C519" s="20">
        <v>448.76998901367188</v>
      </c>
      <c r="D519" s="30">
        <f t="shared" si="8"/>
        <v>4.8232905026490691E-4</v>
      </c>
      <c r="E519" s="30">
        <f t="shared" si="8"/>
        <v>5.0389681433300471E-3</v>
      </c>
    </row>
    <row r="520" spans="1:5" x14ac:dyDescent="0.25">
      <c r="A520" s="21">
        <v>44657</v>
      </c>
      <c r="B520" s="20">
        <v>103.6699981689453</v>
      </c>
      <c r="C520" s="20">
        <v>446.51998901367188</v>
      </c>
      <c r="D520" s="30">
        <f t="shared" si="8"/>
        <v>-2.9488874132917009E-2</v>
      </c>
      <c r="E520" s="30">
        <f t="shared" si="8"/>
        <v>-9.9993565346678803E-3</v>
      </c>
    </row>
    <row r="521" spans="1:5" x14ac:dyDescent="0.25">
      <c r="A521" s="21">
        <v>44656</v>
      </c>
      <c r="B521" s="20">
        <v>106.8199996948242</v>
      </c>
      <c r="C521" s="20">
        <v>451.02999877929688</v>
      </c>
      <c r="D521" s="30">
        <f t="shared" si="8"/>
        <v>-3.3565539902707497E-2</v>
      </c>
      <c r="E521" s="30">
        <f t="shared" si="8"/>
        <v>-1.2631324798298871E-2</v>
      </c>
    </row>
    <row r="522" spans="1:5" x14ac:dyDescent="0.25">
      <c r="A522" s="21">
        <v>44655</v>
      </c>
      <c r="B522" s="20">
        <v>110.5299987792969</v>
      </c>
      <c r="C522" s="20">
        <v>456.79998779296881</v>
      </c>
      <c r="D522" s="30">
        <f t="shared" si="8"/>
        <v>2.1628581986196105E-2</v>
      </c>
      <c r="E522" s="30">
        <f t="shared" si="8"/>
        <v>8.5665774313448129E-3</v>
      </c>
    </row>
    <row r="523" spans="1:5" x14ac:dyDescent="0.25">
      <c r="A523" s="21">
        <v>44652</v>
      </c>
      <c r="B523" s="20">
        <v>108.19000244140619</v>
      </c>
      <c r="C523" s="20">
        <v>452.92001342773438</v>
      </c>
      <c r="D523" s="30">
        <f t="shared" si="8"/>
        <v>-1.0517595893552167E-2</v>
      </c>
      <c r="E523" s="30">
        <f t="shared" si="8"/>
        <v>2.8341128726010467E-3</v>
      </c>
    </row>
    <row r="524" spans="1:5" x14ac:dyDescent="0.25">
      <c r="A524" s="21">
        <v>44651</v>
      </c>
      <c r="B524" s="20">
        <v>109.3399963378906</v>
      </c>
      <c r="C524" s="20">
        <v>451.6400146484375</v>
      </c>
      <c r="D524" s="30">
        <f t="shared" si="8"/>
        <v>-8.2872041449843503E-2</v>
      </c>
      <c r="E524" s="30">
        <f t="shared" si="8"/>
        <v>-1.5391317572948315E-2</v>
      </c>
    </row>
    <row r="525" spans="1:5" x14ac:dyDescent="0.25">
      <c r="A525" s="21">
        <v>44650</v>
      </c>
      <c r="B525" s="20">
        <v>119.2200012207031</v>
      </c>
      <c r="C525" s="20">
        <v>458.70001220703119</v>
      </c>
      <c r="D525" s="30">
        <f t="shared" si="8"/>
        <v>-3.2540793856960293E-2</v>
      </c>
      <c r="E525" s="30">
        <f t="shared" si="8"/>
        <v>-6.1747928963568066E-3</v>
      </c>
    </row>
    <row r="526" spans="1:5" x14ac:dyDescent="0.25">
      <c r="A526" s="21">
        <v>44649</v>
      </c>
      <c r="B526" s="20">
        <v>123.23000335693359</v>
      </c>
      <c r="C526" s="20">
        <v>461.54998779296881</v>
      </c>
      <c r="D526" s="30">
        <f t="shared" si="8"/>
        <v>2.4866978927858385E-2</v>
      </c>
      <c r="E526" s="30">
        <f t="shared" si="8"/>
        <v>1.2370827763278136E-2</v>
      </c>
    </row>
    <row r="527" spans="1:5" x14ac:dyDescent="0.25">
      <c r="A527" s="21">
        <v>44648</v>
      </c>
      <c r="B527" s="20">
        <v>120.2399978637695</v>
      </c>
      <c r="C527" s="20">
        <v>455.91000366210938</v>
      </c>
      <c r="D527" s="30">
        <f t="shared" si="8"/>
        <v>4.7630960436675363E-3</v>
      </c>
      <c r="E527" s="30">
        <f t="shared" si="8"/>
        <v>7.1130380687387529E-3</v>
      </c>
    </row>
    <row r="528" spans="1:5" x14ac:dyDescent="0.25">
      <c r="A528" s="21">
        <v>44645</v>
      </c>
      <c r="B528" s="20">
        <v>119.6699981689453</v>
      </c>
      <c r="C528" s="20">
        <v>452.69000244140619</v>
      </c>
      <c r="D528" s="30">
        <f t="shared" si="8"/>
        <v>-7.1351582100847022E-3</v>
      </c>
      <c r="E528" s="30">
        <f t="shared" si="8"/>
        <v>4.8835984255424236E-3</v>
      </c>
    </row>
    <row r="529" spans="1:5" x14ac:dyDescent="0.25">
      <c r="A529" s="21">
        <v>44644</v>
      </c>
      <c r="B529" s="20">
        <v>120.5299987792969</v>
      </c>
      <c r="C529" s="20">
        <v>450.489990234375</v>
      </c>
      <c r="D529" s="30">
        <f t="shared" si="8"/>
        <v>5.8023180447640543E-2</v>
      </c>
      <c r="E529" s="30">
        <f t="shared" si="8"/>
        <v>1.5074363734608909E-2</v>
      </c>
    </row>
    <row r="530" spans="1:5" x14ac:dyDescent="0.25">
      <c r="A530" s="21">
        <v>44643</v>
      </c>
      <c r="B530" s="20">
        <v>113.9199981689453</v>
      </c>
      <c r="C530" s="20">
        <v>443.79998779296881</v>
      </c>
      <c r="D530" s="30">
        <f t="shared" si="8"/>
        <v>-7.4925999259265463E-3</v>
      </c>
      <c r="E530" s="30">
        <f t="shared" si="8"/>
        <v>-1.2878419431224031E-2</v>
      </c>
    </row>
    <row r="531" spans="1:5" x14ac:dyDescent="0.25">
      <c r="A531" s="21">
        <v>44642</v>
      </c>
      <c r="B531" s="20">
        <v>114.7799987792969</v>
      </c>
      <c r="C531" s="20">
        <v>449.58999633789063</v>
      </c>
      <c r="D531" s="30">
        <f t="shared" si="8"/>
        <v>-9.8343634200798169E-3</v>
      </c>
      <c r="E531" s="30">
        <f t="shared" si="8"/>
        <v>1.1701391836103525E-2</v>
      </c>
    </row>
    <row r="532" spans="1:5" x14ac:dyDescent="0.25">
      <c r="A532" s="21">
        <v>44641</v>
      </c>
      <c r="B532" s="20">
        <v>115.9199981689453</v>
      </c>
      <c r="C532" s="20">
        <v>444.3900146484375</v>
      </c>
      <c r="D532" s="30">
        <f t="shared" si="8"/>
        <v>2.1681642026465164E-2</v>
      </c>
      <c r="E532" s="30">
        <f t="shared" si="8"/>
        <v>-2.9239262225932983E-4</v>
      </c>
    </row>
    <row r="533" spans="1:5" x14ac:dyDescent="0.25">
      <c r="A533" s="21">
        <v>44638</v>
      </c>
      <c r="B533" s="20">
        <v>113.4599990844727</v>
      </c>
      <c r="C533" s="20">
        <v>444.51998901367188</v>
      </c>
      <c r="D533" s="30">
        <f t="shared" si="8"/>
        <v>1.5847404462141279E-2</v>
      </c>
      <c r="E533" s="30">
        <f t="shared" si="8"/>
        <v>7.8218460384160693E-3</v>
      </c>
    </row>
    <row r="534" spans="1:5" x14ac:dyDescent="0.25">
      <c r="A534" s="21">
        <v>44637</v>
      </c>
      <c r="B534" s="20">
        <v>111.69000244140619</v>
      </c>
      <c r="C534" s="20">
        <v>441.07000732421881</v>
      </c>
      <c r="D534" s="30">
        <f t="shared" si="8"/>
        <v>-3.1897375553151197E-2</v>
      </c>
      <c r="E534" s="30">
        <f t="shared" si="8"/>
        <v>1.2510932161332811E-2</v>
      </c>
    </row>
    <row r="535" spans="1:5" x14ac:dyDescent="0.25">
      <c r="A535" s="21">
        <v>44636</v>
      </c>
      <c r="B535" s="20">
        <v>115.370002746582</v>
      </c>
      <c r="C535" s="20">
        <v>435.6199951171875</v>
      </c>
      <c r="D535" s="30">
        <f t="shared" si="8"/>
        <v>5.524559420442321E-2</v>
      </c>
      <c r="E535" s="30">
        <f t="shared" si="8"/>
        <v>2.2174206048534151E-2</v>
      </c>
    </row>
    <row r="536" spans="1:5" x14ac:dyDescent="0.25">
      <c r="A536" s="21">
        <v>44635</v>
      </c>
      <c r="B536" s="20">
        <v>109.3300018310547</v>
      </c>
      <c r="C536" s="20">
        <v>426.17001342773438</v>
      </c>
      <c r="D536" s="30">
        <f t="shared" si="8"/>
        <v>6.9242071697356522E-2</v>
      </c>
      <c r="E536" s="30">
        <f t="shared" si="8"/>
        <v>2.199043987466287E-2</v>
      </c>
    </row>
    <row r="537" spans="1:5" x14ac:dyDescent="0.25">
      <c r="A537" s="21">
        <v>44634</v>
      </c>
      <c r="B537" s="20">
        <v>102.25</v>
      </c>
      <c r="C537" s="20">
        <v>417</v>
      </c>
      <c r="D537" s="30">
        <f t="shared" si="8"/>
        <v>-1.9560848572430789E-2</v>
      </c>
      <c r="E537" s="30">
        <f t="shared" si="8"/>
        <v>-7.3083230668484767E-3</v>
      </c>
    </row>
    <row r="538" spans="1:5" x14ac:dyDescent="0.25">
      <c r="A538" s="21">
        <v>44631</v>
      </c>
      <c r="B538" s="20">
        <v>104.2900009155273</v>
      </c>
      <c r="C538" s="20">
        <v>420.07000732421881</v>
      </c>
      <c r="D538" s="30">
        <f t="shared" si="8"/>
        <v>-2.0383225508235903E-2</v>
      </c>
      <c r="E538" s="30">
        <f t="shared" si="8"/>
        <v>-1.2715059514942006E-2</v>
      </c>
    </row>
    <row r="539" spans="1:5" x14ac:dyDescent="0.25">
      <c r="A539" s="21">
        <v>44630</v>
      </c>
      <c r="B539" s="20">
        <v>106.4599990844727</v>
      </c>
      <c r="C539" s="20">
        <v>425.48001098632813</v>
      </c>
      <c r="D539" s="30">
        <f t="shared" si="8"/>
        <v>-4.1332767592503372E-2</v>
      </c>
      <c r="E539" s="30">
        <f t="shared" si="8"/>
        <v>-4.5155533544951609E-3</v>
      </c>
    </row>
    <row r="540" spans="1:5" x14ac:dyDescent="0.25">
      <c r="A540" s="21">
        <v>44629</v>
      </c>
      <c r="B540" s="20">
        <v>111.0500030517578</v>
      </c>
      <c r="C540" s="20">
        <v>427.41000366210938</v>
      </c>
      <c r="D540" s="30">
        <f t="shared" si="8"/>
        <v>5.23074418299323E-2</v>
      </c>
      <c r="E540" s="30">
        <f t="shared" si="8"/>
        <v>2.6810819608671155E-2</v>
      </c>
    </row>
    <row r="541" spans="1:5" x14ac:dyDescent="0.25">
      <c r="A541" s="21">
        <v>44628</v>
      </c>
      <c r="B541" s="20">
        <v>105.5299987792969</v>
      </c>
      <c r="C541" s="20">
        <v>416.25</v>
      </c>
      <c r="D541" s="30">
        <f t="shared" si="8"/>
        <v>2.5060727610820566E-2</v>
      </c>
      <c r="E541" s="30">
        <f t="shared" si="8"/>
        <v>-7.5817007159983962E-3</v>
      </c>
    </row>
    <row r="542" spans="1:5" x14ac:dyDescent="0.25">
      <c r="A542" s="21">
        <v>44627</v>
      </c>
      <c r="B542" s="20">
        <v>102.9499969482422</v>
      </c>
      <c r="C542" s="20">
        <v>419.42999267578119</v>
      </c>
      <c r="D542" s="30">
        <f t="shared" si="8"/>
        <v>-5.0364417760605074E-2</v>
      </c>
      <c r="E542" s="30">
        <f t="shared" si="8"/>
        <v>-2.9479187255280315E-2</v>
      </c>
    </row>
    <row r="543" spans="1:5" x14ac:dyDescent="0.25">
      <c r="A543" s="21">
        <v>44624</v>
      </c>
      <c r="B543" s="20">
        <v>108.4100036621094</v>
      </c>
      <c r="C543" s="20">
        <v>432.17001342773438</v>
      </c>
      <c r="D543" s="30">
        <f t="shared" si="8"/>
        <v>-3.1880689299900289E-2</v>
      </c>
      <c r="E543" s="30">
        <f t="shared" si="8"/>
        <v>-8.1246198085148658E-3</v>
      </c>
    </row>
    <row r="544" spans="1:5" x14ac:dyDescent="0.25">
      <c r="A544" s="21">
        <v>44623</v>
      </c>
      <c r="B544" s="20">
        <v>111.98000335693359</v>
      </c>
      <c r="C544" s="20">
        <v>435.70999145507813</v>
      </c>
      <c r="D544" s="30">
        <f t="shared" si="8"/>
        <v>-5.3263404526395997E-2</v>
      </c>
      <c r="E544" s="30">
        <f t="shared" si="8"/>
        <v>-4.9784720373439173E-3</v>
      </c>
    </row>
    <row r="545" spans="1:5" x14ac:dyDescent="0.25">
      <c r="A545" s="21">
        <v>44622</v>
      </c>
      <c r="B545" s="20">
        <v>118.2799987792969</v>
      </c>
      <c r="C545" s="20">
        <v>437.8900146484375</v>
      </c>
      <c r="D545" s="30">
        <f t="shared" si="8"/>
        <v>3.9093357433542364E-2</v>
      </c>
      <c r="E545" s="30">
        <f t="shared" si="8"/>
        <v>1.8396212521518462E-2</v>
      </c>
    </row>
    <row r="546" spans="1:5" x14ac:dyDescent="0.25">
      <c r="A546" s="21">
        <v>44621</v>
      </c>
      <c r="B546" s="20">
        <v>113.8300018310547</v>
      </c>
      <c r="C546" s="20">
        <v>429.98001098632813</v>
      </c>
      <c r="D546" s="30">
        <f t="shared" si="8"/>
        <v>-7.7103898080094102E-2</v>
      </c>
      <c r="E546" s="30">
        <f t="shared" si="8"/>
        <v>-1.5230272363598085E-2</v>
      </c>
    </row>
    <row r="547" spans="1:5" x14ac:dyDescent="0.25">
      <c r="A547" s="21">
        <v>44620</v>
      </c>
      <c r="B547" s="20">
        <v>123.3399963378906</v>
      </c>
      <c r="C547" s="20">
        <v>436.6300048828125</v>
      </c>
      <c r="D547" s="30">
        <f t="shared" si="8"/>
        <v>1.8833626509807688E-2</v>
      </c>
      <c r="E547" s="30">
        <f t="shared" si="8"/>
        <v>-2.5585268239577408E-3</v>
      </c>
    </row>
    <row r="548" spans="1:5" x14ac:dyDescent="0.25">
      <c r="A548" s="21">
        <v>44617</v>
      </c>
      <c r="B548" s="20">
        <v>121.05999755859381</v>
      </c>
      <c r="C548" s="20">
        <v>437.75</v>
      </c>
      <c r="D548" s="30">
        <f t="shared" si="8"/>
        <v>3.8161366306066036E-2</v>
      </c>
      <c r="E548" s="30">
        <f t="shared" si="8"/>
        <v>2.206400298007738E-2</v>
      </c>
    </row>
    <row r="549" spans="1:5" x14ac:dyDescent="0.25">
      <c r="A549" s="21">
        <v>44616</v>
      </c>
      <c r="B549" s="20">
        <v>116.61000061035161</v>
      </c>
      <c r="C549" s="20">
        <v>428.29998779296881</v>
      </c>
      <c r="D549" s="30">
        <f t="shared" si="8"/>
        <v>6.2408877011674191E-2</v>
      </c>
      <c r="E549" s="30">
        <f t="shared" si="8"/>
        <v>1.5049118147250962E-2</v>
      </c>
    </row>
    <row r="550" spans="1:5" x14ac:dyDescent="0.25">
      <c r="A550" s="21">
        <v>44615</v>
      </c>
      <c r="B550" s="20">
        <v>109.7600021362305</v>
      </c>
      <c r="C550" s="20">
        <v>421.95001220703119</v>
      </c>
      <c r="D550" s="30">
        <f t="shared" si="8"/>
        <v>-5.0929522801004157E-2</v>
      </c>
      <c r="E550" s="30">
        <f t="shared" si="8"/>
        <v>-1.7738657232269084E-2</v>
      </c>
    </row>
    <row r="551" spans="1:5" x14ac:dyDescent="0.25">
      <c r="A551" s="21">
        <v>44614</v>
      </c>
      <c r="B551" s="20">
        <v>115.65000152587891</v>
      </c>
      <c r="C551" s="20">
        <v>429.57000732421881</v>
      </c>
      <c r="D551" s="30">
        <f t="shared" si="8"/>
        <v>1.5988752223033753E-2</v>
      </c>
      <c r="E551" s="30">
        <f t="shared" si="8"/>
        <v>-1.0731648076383271E-2</v>
      </c>
    </row>
    <row r="552" spans="1:5" x14ac:dyDescent="0.25">
      <c r="A552" s="21">
        <v>44610</v>
      </c>
      <c r="B552" s="20">
        <v>113.8300018310547</v>
      </c>
      <c r="C552" s="20">
        <v>434.23001098632813</v>
      </c>
      <c r="D552" s="30">
        <f t="shared" si="8"/>
        <v>1.2992783205365788E-2</v>
      </c>
      <c r="E552" s="30">
        <f t="shared" si="8"/>
        <v>-6.4750528258681328E-3</v>
      </c>
    </row>
    <row r="553" spans="1:5" x14ac:dyDescent="0.25">
      <c r="A553" s="21">
        <v>44609</v>
      </c>
      <c r="B553" s="20">
        <v>112.370002746582</v>
      </c>
      <c r="C553" s="20">
        <v>437.05999755859381</v>
      </c>
      <c r="D553" s="30">
        <f t="shared" si="8"/>
        <v>-4.5203497191469877E-2</v>
      </c>
      <c r="E553" s="30">
        <f t="shared" si="8"/>
        <v>-2.136141606480535E-2</v>
      </c>
    </row>
    <row r="554" spans="1:5" x14ac:dyDescent="0.25">
      <c r="A554" s="21">
        <v>44608</v>
      </c>
      <c r="B554" s="20">
        <v>117.69000244140619</v>
      </c>
      <c r="C554" s="20">
        <v>446.60000610351563</v>
      </c>
      <c r="D554" s="30">
        <f t="shared" si="8"/>
        <v>-3.1118784401993116E-2</v>
      </c>
      <c r="E554" s="30">
        <f t="shared" si="8"/>
        <v>1.1208249118113134E-3</v>
      </c>
    </row>
    <row r="555" spans="1:5" x14ac:dyDescent="0.25">
      <c r="A555" s="21">
        <v>44607</v>
      </c>
      <c r="B555" s="20">
        <v>121.4700012207031</v>
      </c>
      <c r="C555" s="20">
        <v>446.10000610351563</v>
      </c>
      <c r="D555" s="30">
        <f t="shared" si="8"/>
        <v>6.3008705602106696E-2</v>
      </c>
      <c r="E555" s="30">
        <f t="shared" si="8"/>
        <v>1.6126867265771061E-2</v>
      </c>
    </row>
    <row r="556" spans="1:5" x14ac:dyDescent="0.25">
      <c r="A556" s="21">
        <v>44606</v>
      </c>
      <c r="B556" s="20">
        <v>114.26999664306641</v>
      </c>
      <c r="C556" s="20">
        <v>439.01998901367188</v>
      </c>
      <c r="D556" s="30">
        <f t="shared" si="8"/>
        <v>9.6306444155467297E-3</v>
      </c>
      <c r="E556" s="30">
        <f t="shared" si="8"/>
        <v>-3.2693149646785269E-3</v>
      </c>
    </row>
    <row r="557" spans="1:5" x14ac:dyDescent="0.25">
      <c r="A557" s="21">
        <v>44603</v>
      </c>
      <c r="B557" s="20">
        <v>113.1800003051758</v>
      </c>
      <c r="C557" s="20">
        <v>440.45999145507813</v>
      </c>
      <c r="D557" s="30">
        <f t="shared" si="8"/>
        <v>-0.10010333683653383</v>
      </c>
      <c r="E557" s="30">
        <f t="shared" si="8"/>
        <v>-1.9718721011120044E-2</v>
      </c>
    </row>
    <row r="558" spans="1:5" x14ac:dyDescent="0.25">
      <c r="A558" s="21">
        <v>44602</v>
      </c>
      <c r="B558" s="20">
        <v>125.76999664306641</v>
      </c>
      <c r="C558" s="20">
        <v>449.32000732421881</v>
      </c>
      <c r="D558" s="30">
        <f t="shared" si="8"/>
        <v>-5.3293256568859415E-2</v>
      </c>
      <c r="E558" s="30">
        <f t="shared" si="8"/>
        <v>-1.7965644680657533E-2</v>
      </c>
    </row>
    <row r="559" spans="1:5" x14ac:dyDescent="0.25">
      <c r="A559" s="21">
        <v>44601</v>
      </c>
      <c r="B559" s="20">
        <v>132.8500061035156</v>
      </c>
      <c r="C559" s="20">
        <v>457.54000854492188</v>
      </c>
      <c r="D559" s="30">
        <f t="shared" si="8"/>
        <v>3.6029092489350267E-2</v>
      </c>
      <c r="E559" s="30">
        <f t="shared" si="8"/>
        <v>1.4636106949445615E-2</v>
      </c>
    </row>
    <row r="560" spans="1:5" x14ac:dyDescent="0.25">
      <c r="A560" s="21">
        <v>44600</v>
      </c>
      <c r="B560" s="20">
        <v>128.22999572753909</v>
      </c>
      <c r="C560" s="20">
        <v>450.94000244140619</v>
      </c>
      <c r="D560" s="30">
        <f t="shared" si="8"/>
        <v>3.6872302305401394E-2</v>
      </c>
      <c r="E560" s="30">
        <f t="shared" si="8"/>
        <v>8.2278598475853393E-3</v>
      </c>
    </row>
    <row r="561" spans="1:5" x14ac:dyDescent="0.25">
      <c r="A561" s="21">
        <v>44599</v>
      </c>
      <c r="B561" s="20">
        <v>123.6699981689453</v>
      </c>
      <c r="C561" s="20">
        <v>447.260009765625</v>
      </c>
      <c r="D561" s="30">
        <f t="shared" si="8"/>
        <v>5.6634058000293308E-4</v>
      </c>
      <c r="E561" s="30">
        <f t="shared" si="8"/>
        <v>-3.2092765817482993E-3</v>
      </c>
    </row>
    <row r="562" spans="1:5" x14ac:dyDescent="0.25">
      <c r="A562" s="21">
        <v>44596</v>
      </c>
      <c r="B562" s="20">
        <v>123.59999847412109</v>
      </c>
      <c r="C562" s="20">
        <v>448.70001220703119</v>
      </c>
      <c r="D562" s="30">
        <f t="shared" si="8"/>
        <v>2.9313762403325283E-2</v>
      </c>
      <c r="E562" s="30">
        <f t="shared" si="8"/>
        <v>4.702207959730309E-3</v>
      </c>
    </row>
    <row r="563" spans="1:5" x14ac:dyDescent="0.25">
      <c r="A563" s="21">
        <v>44595</v>
      </c>
      <c r="B563" s="20">
        <v>120.0800018310547</v>
      </c>
      <c r="C563" s="20">
        <v>446.60000610351563</v>
      </c>
      <c r="D563" s="30">
        <f t="shared" si="8"/>
        <v>-2.1831217485657195E-2</v>
      </c>
      <c r="E563" s="30">
        <f t="shared" si="8"/>
        <v>-2.3504973994833311E-2</v>
      </c>
    </row>
    <row r="564" spans="1:5" x14ac:dyDescent="0.25">
      <c r="A564" s="21">
        <v>44594</v>
      </c>
      <c r="B564" s="20">
        <v>122.7600021362305</v>
      </c>
      <c r="C564" s="20">
        <v>457.35000610351563</v>
      </c>
      <c r="D564" s="30">
        <f t="shared" si="8"/>
        <v>5.1207427808209083E-2</v>
      </c>
      <c r="E564" s="30">
        <f t="shared" si="8"/>
        <v>9.7140827418131792E-3</v>
      </c>
    </row>
    <row r="565" spans="1:5" x14ac:dyDescent="0.25">
      <c r="A565" s="21">
        <v>44593</v>
      </c>
      <c r="B565" s="20">
        <v>116.7799987792969</v>
      </c>
      <c r="C565" s="20">
        <v>452.95001220703119</v>
      </c>
      <c r="D565" s="30">
        <f t="shared" si="8"/>
        <v>2.2144409446799962E-2</v>
      </c>
      <c r="E565" s="30">
        <f t="shared" si="8"/>
        <v>6.7569258744575311E-3</v>
      </c>
    </row>
    <row r="566" spans="1:5" x14ac:dyDescent="0.25">
      <c r="A566" s="21">
        <v>44592</v>
      </c>
      <c r="B566" s="20">
        <v>114.25</v>
      </c>
      <c r="C566" s="20">
        <v>449.91000366210938</v>
      </c>
      <c r="D566" s="30">
        <f t="shared" si="8"/>
        <v>8.5613857080211186E-2</v>
      </c>
      <c r="E566" s="30">
        <f t="shared" si="8"/>
        <v>1.8011067394991587E-2</v>
      </c>
    </row>
    <row r="567" spans="1:5" x14ac:dyDescent="0.25">
      <c r="A567" s="21">
        <v>44589</v>
      </c>
      <c r="B567" s="20">
        <v>105.2399978637695</v>
      </c>
      <c r="C567" s="20">
        <v>441.95001220703119</v>
      </c>
      <c r="D567" s="30">
        <f t="shared" si="8"/>
        <v>2.573098858587497E-2</v>
      </c>
      <c r="E567" s="30">
        <f t="shared" si="8"/>
        <v>2.4835410015744186E-2</v>
      </c>
    </row>
    <row r="568" spans="1:5" x14ac:dyDescent="0.25">
      <c r="A568" s="21">
        <v>44588</v>
      </c>
      <c r="B568" s="20">
        <v>102.59999847412109</v>
      </c>
      <c r="C568" s="20">
        <v>431.239990234375</v>
      </c>
      <c r="D568" s="30">
        <f t="shared" si="8"/>
        <v>-7.3254454678150616E-2</v>
      </c>
      <c r="E568" s="30">
        <f t="shared" si="8"/>
        <v>-4.9379635062216654E-3</v>
      </c>
    </row>
    <row r="569" spans="1:5" x14ac:dyDescent="0.25">
      <c r="A569" s="21">
        <v>44587</v>
      </c>
      <c r="B569" s="20">
        <v>110.7099990844727</v>
      </c>
      <c r="C569" s="20">
        <v>433.3800048828125</v>
      </c>
      <c r="D569" s="30">
        <f t="shared" si="8"/>
        <v>-3.7793411259386955E-3</v>
      </c>
      <c r="E569" s="30">
        <f t="shared" si="8"/>
        <v>-2.5087953939929575E-3</v>
      </c>
    </row>
    <row r="570" spans="1:5" x14ac:dyDescent="0.25">
      <c r="A570" s="21">
        <v>44586</v>
      </c>
      <c r="B570" s="20">
        <v>111.129997253418</v>
      </c>
      <c r="C570" s="20">
        <v>434.47000122070313</v>
      </c>
      <c r="D570" s="30">
        <f t="shared" si="8"/>
        <v>-4.6340011863436947E-2</v>
      </c>
      <c r="E570" s="30">
        <f t="shared" si="8"/>
        <v>-1.2208974085799573E-2</v>
      </c>
    </row>
    <row r="571" spans="1:5" x14ac:dyDescent="0.25">
      <c r="A571" s="21">
        <v>44585</v>
      </c>
      <c r="B571" s="20">
        <v>116.5299987792969</v>
      </c>
      <c r="C571" s="20">
        <v>439.83999633789063</v>
      </c>
      <c r="D571" s="30">
        <f t="shared" si="8"/>
        <v>-1.9190293966401817E-2</v>
      </c>
      <c r="E571" s="30">
        <f t="shared" si="8"/>
        <v>4.2467357068962652E-3</v>
      </c>
    </row>
    <row r="572" spans="1:5" x14ac:dyDescent="0.25">
      <c r="A572" s="21">
        <v>44582</v>
      </c>
      <c r="B572" s="20">
        <v>118.80999755859381</v>
      </c>
      <c r="C572" s="20">
        <v>437.98001098632813</v>
      </c>
      <c r="D572" s="30">
        <f t="shared" si="8"/>
        <v>-2.5268700028528879E-2</v>
      </c>
      <c r="E572" s="30">
        <f t="shared" si="8"/>
        <v>-1.963064132886827E-2</v>
      </c>
    </row>
    <row r="573" spans="1:5" x14ac:dyDescent="0.25">
      <c r="A573" s="21">
        <v>44581</v>
      </c>
      <c r="B573" s="20">
        <v>121.88999938964839</v>
      </c>
      <c r="C573" s="20">
        <v>446.75</v>
      </c>
      <c r="D573" s="30">
        <f t="shared" si="8"/>
        <v>-4.9738868560888272E-2</v>
      </c>
      <c r="E573" s="30">
        <f t="shared" si="8"/>
        <v>-1.1068068622025473E-2</v>
      </c>
    </row>
    <row r="574" spans="1:5" x14ac:dyDescent="0.25">
      <c r="A574" s="21">
        <v>44580</v>
      </c>
      <c r="B574" s="20">
        <v>128.27000427246091</v>
      </c>
      <c r="C574" s="20">
        <v>451.75</v>
      </c>
      <c r="D574" s="30">
        <f t="shared" si="8"/>
        <v>-2.7741898025528844E-2</v>
      </c>
      <c r="E574" s="30">
        <f t="shared" si="8"/>
        <v>-1.0383557878106742E-2</v>
      </c>
    </row>
    <row r="575" spans="1:5" x14ac:dyDescent="0.25">
      <c r="A575" s="21">
        <v>44579</v>
      </c>
      <c r="B575" s="20">
        <v>131.92999267578119</v>
      </c>
      <c r="C575" s="20">
        <v>456.489990234375</v>
      </c>
      <c r="D575" s="30">
        <f t="shared" si="8"/>
        <v>-3.6163150427041324E-2</v>
      </c>
      <c r="E575" s="30">
        <f t="shared" si="8"/>
        <v>-1.7709612163689825E-2</v>
      </c>
    </row>
    <row r="576" spans="1:5" x14ac:dyDescent="0.25">
      <c r="A576" s="21">
        <v>44575</v>
      </c>
      <c r="B576" s="20">
        <v>136.8800048828125</v>
      </c>
      <c r="C576" s="20">
        <v>464.72000122070313</v>
      </c>
      <c r="D576" s="30">
        <f t="shared" si="8"/>
        <v>3.1188784227236033E-2</v>
      </c>
      <c r="E576" s="30">
        <f t="shared" si="8"/>
        <v>4.0902082084159908E-4</v>
      </c>
    </row>
    <row r="577" spans="1:5" x14ac:dyDescent="0.25">
      <c r="A577" s="21">
        <v>44574</v>
      </c>
      <c r="B577" s="20">
        <v>132.74000549316409</v>
      </c>
      <c r="C577" s="20">
        <v>464.52999877929688</v>
      </c>
      <c r="D577" s="30">
        <f t="shared" si="8"/>
        <v>-3.4407475707701307E-2</v>
      </c>
      <c r="E577" s="30">
        <f t="shared" si="8"/>
        <v>-1.3778587715492119E-2</v>
      </c>
    </row>
    <row r="578" spans="1:5" x14ac:dyDescent="0.25">
      <c r="A578" s="21">
        <v>44573</v>
      </c>
      <c r="B578" s="20">
        <v>137.4700012207031</v>
      </c>
      <c r="C578" s="20">
        <v>471.01998901367188</v>
      </c>
      <c r="D578" s="30">
        <f t="shared" si="8"/>
        <v>1.1652732135620791E-3</v>
      </c>
      <c r="E578" s="30">
        <f t="shared" si="8"/>
        <v>2.7035423388437341E-3</v>
      </c>
    </row>
    <row r="579" spans="1:5" x14ac:dyDescent="0.25">
      <c r="A579" s="21">
        <v>44572</v>
      </c>
      <c r="B579" s="20">
        <v>137.30999755859381</v>
      </c>
      <c r="C579" s="20">
        <v>469.75</v>
      </c>
      <c r="D579" s="30">
        <f t="shared" ref="D579:E642" si="9">+B579/B580-1</f>
        <v>4.0227254231771203E-2</v>
      </c>
      <c r="E579" s="30">
        <f t="shared" si="9"/>
        <v>9.1082686632446563E-3</v>
      </c>
    </row>
    <row r="580" spans="1:5" x14ac:dyDescent="0.25">
      <c r="A580" s="21">
        <v>44571</v>
      </c>
      <c r="B580" s="20">
        <v>132</v>
      </c>
      <c r="C580" s="20">
        <v>465.510009765625</v>
      </c>
      <c r="D580" s="30">
        <f t="shared" si="9"/>
        <v>0</v>
      </c>
      <c r="E580" s="30">
        <f t="shared" si="9"/>
        <v>-1.244366059822366E-3</v>
      </c>
    </row>
    <row r="581" spans="1:5" x14ac:dyDescent="0.25">
      <c r="A581" s="21">
        <v>44568</v>
      </c>
      <c r="B581" s="20">
        <v>132</v>
      </c>
      <c r="C581" s="20">
        <v>466.08999633789063</v>
      </c>
      <c r="D581" s="30">
        <f t="shared" si="9"/>
        <v>-3.1050399032523712E-2</v>
      </c>
      <c r="E581" s="30">
        <f t="shared" si="9"/>
        <v>-3.9535113344947304E-3</v>
      </c>
    </row>
    <row r="582" spans="1:5" x14ac:dyDescent="0.25">
      <c r="A582" s="21">
        <v>44567</v>
      </c>
      <c r="B582" s="20">
        <v>136.22999572753909</v>
      </c>
      <c r="C582" s="20">
        <v>467.94000244140619</v>
      </c>
      <c r="D582" s="30">
        <f t="shared" si="9"/>
        <v>5.8760069512397983E-4</v>
      </c>
      <c r="E582" s="30">
        <f t="shared" si="9"/>
        <v>-9.3941337550562665E-4</v>
      </c>
    </row>
    <row r="583" spans="1:5" x14ac:dyDescent="0.25">
      <c r="A583" s="21">
        <v>44566</v>
      </c>
      <c r="B583" s="20">
        <v>136.1499938964844</v>
      </c>
      <c r="C583" s="20">
        <v>468.3800048828125</v>
      </c>
      <c r="D583" s="30">
        <f t="shared" si="9"/>
        <v>-5.7263567215854017E-2</v>
      </c>
      <c r="E583" s="30">
        <f t="shared" si="9"/>
        <v>-1.9202142486770879E-2</v>
      </c>
    </row>
    <row r="584" spans="1:5" x14ac:dyDescent="0.25">
      <c r="A584" s="21">
        <v>44565</v>
      </c>
      <c r="B584" s="20">
        <v>144.41999816894531</v>
      </c>
      <c r="C584" s="20">
        <v>477.54998779296881</v>
      </c>
      <c r="D584" s="30">
        <f t="shared" si="9"/>
        <v>-3.8738066503089863E-2</v>
      </c>
      <c r="E584" s="30">
        <f t="shared" si="9"/>
        <v>-3.3493890638958135E-4</v>
      </c>
    </row>
    <row r="585" spans="1:5" x14ac:dyDescent="0.25">
      <c r="A585" s="21">
        <v>44564</v>
      </c>
      <c r="B585" s="20">
        <v>150.24000549316409</v>
      </c>
      <c r="C585" s="20">
        <v>477.70999145507813</v>
      </c>
      <c r="D585" s="30">
        <f t="shared" si="9"/>
        <v>4.4058456327944251E-2</v>
      </c>
      <c r="E585" s="30">
        <f t="shared" si="9"/>
        <v>5.7899613640617353E-3</v>
      </c>
    </row>
    <row r="586" spans="1:5" x14ac:dyDescent="0.25">
      <c r="A586" s="21">
        <v>44561</v>
      </c>
      <c r="B586" s="20">
        <v>143.8999938964844</v>
      </c>
      <c r="C586" s="20">
        <v>474.95999145507813</v>
      </c>
      <c r="D586" s="30">
        <f t="shared" si="9"/>
        <v>-8.6117812784164416E-3</v>
      </c>
      <c r="E586" s="30">
        <f t="shared" si="9"/>
        <v>-2.5201869073463445E-3</v>
      </c>
    </row>
    <row r="587" spans="1:5" x14ac:dyDescent="0.25">
      <c r="A587" s="21">
        <v>44560</v>
      </c>
      <c r="B587" s="20">
        <v>145.1499938964844</v>
      </c>
      <c r="C587" s="20">
        <v>476.16000366210938</v>
      </c>
      <c r="D587" s="30">
        <f t="shared" si="9"/>
        <v>-2.097666751369065E-2</v>
      </c>
      <c r="E587" s="30">
        <f t="shared" si="9"/>
        <v>-2.7645289726202504E-3</v>
      </c>
    </row>
    <row r="588" spans="1:5" x14ac:dyDescent="0.25">
      <c r="A588" s="21">
        <v>44559</v>
      </c>
      <c r="B588" s="20">
        <v>148.25999450683591</v>
      </c>
      <c r="C588" s="20">
        <v>477.48001098632813</v>
      </c>
      <c r="D588" s="30">
        <f t="shared" si="9"/>
        <v>-3.1929478188250537E-2</v>
      </c>
      <c r="E588" s="30">
        <f t="shared" si="9"/>
        <v>1.2792079086265673E-3</v>
      </c>
    </row>
    <row r="589" spans="1:5" x14ac:dyDescent="0.25">
      <c r="A589" s="21">
        <v>44558</v>
      </c>
      <c r="B589" s="20">
        <v>153.1499938964844</v>
      </c>
      <c r="C589" s="20">
        <v>476.8699951171875</v>
      </c>
      <c r="D589" s="30">
        <f t="shared" si="9"/>
        <v>-7.8388618105903474E-3</v>
      </c>
      <c r="E589" s="30">
        <f t="shared" si="9"/>
        <v>-8.1719532426161035E-4</v>
      </c>
    </row>
    <row r="590" spans="1:5" x14ac:dyDescent="0.25">
      <c r="A590" s="21">
        <v>44557</v>
      </c>
      <c r="B590" s="20">
        <v>154.36000061035159</v>
      </c>
      <c r="C590" s="20">
        <v>477.260009765625</v>
      </c>
      <c r="D590" s="30">
        <f t="shared" si="9"/>
        <v>5.6247442555316107E-2</v>
      </c>
      <c r="E590" s="30">
        <f t="shared" si="9"/>
        <v>1.4152153794584565E-2</v>
      </c>
    </row>
    <row r="591" spans="1:5" x14ac:dyDescent="0.25">
      <c r="A591" s="21">
        <v>44553</v>
      </c>
      <c r="B591" s="20">
        <v>146.13999938964841</v>
      </c>
      <c r="C591" s="20">
        <v>470.60000610351563</v>
      </c>
      <c r="D591" s="30">
        <f t="shared" si="9"/>
        <v>1.5707495344308819E-2</v>
      </c>
      <c r="E591" s="30">
        <f t="shared" si="9"/>
        <v>6.2220779724151409E-3</v>
      </c>
    </row>
    <row r="592" spans="1:5" x14ac:dyDescent="0.25">
      <c r="A592" s="21">
        <v>44552</v>
      </c>
      <c r="B592" s="20">
        <v>143.8800048828125</v>
      </c>
      <c r="C592" s="20">
        <v>467.69000244140619</v>
      </c>
      <c r="D592" s="30">
        <f t="shared" si="9"/>
        <v>-2.5649574848353174E-3</v>
      </c>
      <c r="E592" s="30">
        <f t="shared" si="9"/>
        <v>9.9987148689657523E-3</v>
      </c>
    </row>
    <row r="593" spans="1:5" x14ac:dyDescent="0.25">
      <c r="A593" s="21">
        <v>44551</v>
      </c>
      <c r="B593" s="20">
        <v>144.25</v>
      </c>
      <c r="C593" s="20">
        <v>463.05999755859381</v>
      </c>
      <c r="D593" s="30">
        <f t="shared" si="9"/>
        <v>6.2223834744846274E-2</v>
      </c>
      <c r="E593" s="30">
        <f t="shared" si="9"/>
        <v>1.7758992432985066E-2</v>
      </c>
    </row>
    <row r="594" spans="1:5" x14ac:dyDescent="0.25">
      <c r="A594" s="21">
        <v>44550</v>
      </c>
      <c r="B594" s="20">
        <v>135.80000305175781</v>
      </c>
      <c r="C594" s="20">
        <v>454.98001098632813</v>
      </c>
      <c r="D594" s="30">
        <f t="shared" si="9"/>
        <v>-1.4156057700487779E-2</v>
      </c>
      <c r="E594" s="30">
        <f t="shared" si="9"/>
        <v>-1.0633405490204417E-2</v>
      </c>
    </row>
    <row r="595" spans="1:5" x14ac:dyDescent="0.25">
      <c r="A595" s="21">
        <v>44547</v>
      </c>
      <c r="B595" s="20">
        <v>137.75</v>
      </c>
      <c r="C595" s="20">
        <v>459.8699951171875</v>
      </c>
      <c r="D595" s="30">
        <f t="shared" si="9"/>
        <v>-6.4194993765620545E-3</v>
      </c>
      <c r="E595" s="30">
        <f t="shared" si="9"/>
        <v>-1.4106585738330235E-2</v>
      </c>
    </row>
    <row r="596" spans="1:5" x14ac:dyDescent="0.25">
      <c r="A596" s="21">
        <v>44546</v>
      </c>
      <c r="B596" s="20">
        <v>138.63999938964841</v>
      </c>
      <c r="C596" s="20">
        <v>466.45001220703119</v>
      </c>
      <c r="D596" s="30">
        <f t="shared" si="9"/>
        <v>-5.3651881299328297E-2</v>
      </c>
      <c r="E596" s="30">
        <f t="shared" si="9"/>
        <v>-8.8185164527422311E-3</v>
      </c>
    </row>
    <row r="597" spans="1:5" x14ac:dyDescent="0.25">
      <c r="A597" s="21">
        <v>44545</v>
      </c>
      <c r="B597" s="20">
        <v>146.5</v>
      </c>
      <c r="C597" s="20">
        <v>470.60000610351563</v>
      </c>
      <c r="D597" s="30">
        <f t="shared" si="9"/>
        <v>8.0383432196628801E-2</v>
      </c>
      <c r="E597" s="30">
        <f t="shared" si="9"/>
        <v>1.5625045279773042E-2</v>
      </c>
    </row>
    <row r="598" spans="1:5" x14ac:dyDescent="0.25">
      <c r="A598" s="21">
        <v>44544</v>
      </c>
      <c r="B598" s="20">
        <v>135.6000061035156</v>
      </c>
      <c r="C598" s="20">
        <v>463.3599853515625</v>
      </c>
      <c r="D598" s="30">
        <f t="shared" si="9"/>
        <v>1.3452937299720968E-2</v>
      </c>
      <c r="E598" s="30">
        <f t="shared" si="9"/>
        <v>-6.8800435567339946E-3</v>
      </c>
    </row>
    <row r="599" spans="1:5" x14ac:dyDescent="0.25">
      <c r="A599" s="21">
        <v>44543</v>
      </c>
      <c r="B599" s="20">
        <v>133.80000305175781</v>
      </c>
      <c r="C599" s="20">
        <v>466.57000732421881</v>
      </c>
      <c r="D599" s="30">
        <f t="shared" si="9"/>
        <v>-3.4283651356005751E-2</v>
      </c>
      <c r="E599" s="30">
        <f t="shared" si="9"/>
        <v>-8.8583570477621665E-3</v>
      </c>
    </row>
    <row r="600" spans="1:5" x14ac:dyDescent="0.25">
      <c r="A600" s="21">
        <v>44540</v>
      </c>
      <c r="B600" s="20">
        <v>138.55000305175781</v>
      </c>
      <c r="C600" s="20">
        <v>470.739990234375</v>
      </c>
      <c r="D600" s="30">
        <f t="shared" si="9"/>
        <v>3.2584860851121444E-3</v>
      </c>
      <c r="E600" s="30">
        <f t="shared" si="9"/>
        <v>9.4134964584624559E-3</v>
      </c>
    </row>
    <row r="601" spans="1:5" x14ac:dyDescent="0.25">
      <c r="A601" s="21">
        <v>44539</v>
      </c>
      <c r="B601" s="20">
        <v>138.1000061035156</v>
      </c>
      <c r="C601" s="20">
        <v>466.35000610351563</v>
      </c>
      <c r="D601" s="30">
        <f t="shared" si="9"/>
        <v>-4.9160004954589054E-2</v>
      </c>
      <c r="E601" s="30">
        <f t="shared" si="9"/>
        <v>-6.7515398371333912E-3</v>
      </c>
    </row>
    <row r="602" spans="1:5" x14ac:dyDescent="0.25">
      <c r="A602" s="21">
        <v>44538</v>
      </c>
      <c r="B602" s="20">
        <v>145.24000549316409</v>
      </c>
      <c r="C602" s="20">
        <v>469.51998901367188</v>
      </c>
      <c r="D602" s="30">
        <f t="shared" si="9"/>
        <v>2.6924361285134424E-3</v>
      </c>
      <c r="E602" s="30">
        <f t="shared" si="9"/>
        <v>2.6479675356780863E-3</v>
      </c>
    </row>
    <row r="603" spans="1:5" x14ac:dyDescent="0.25">
      <c r="A603" s="21">
        <v>44537</v>
      </c>
      <c r="B603" s="20">
        <v>144.8500061035156</v>
      </c>
      <c r="C603" s="20">
        <v>468.27999877929688</v>
      </c>
      <c r="D603" s="30">
        <f t="shared" si="9"/>
        <v>4.1636765759916816E-2</v>
      </c>
      <c r="E603" s="30">
        <f t="shared" si="9"/>
        <v>2.0684823247291373E-2</v>
      </c>
    </row>
    <row r="604" spans="1:5" x14ac:dyDescent="0.25">
      <c r="A604" s="21">
        <v>44536</v>
      </c>
      <c r="B604" s="20">
        <v>139.05999755859381</v>
      </c>
      <c r="C604" s="20">
        <v>458.79000854492188</v>
      </c>
      <c r="D604" s="30">
        <f t="shared" si="9"/>
        <v>-3.4372593132812934E-2</v>
      </c>
      <c r="E604" s="30">
        <f t="shared" si="9"/>
        <v>1.184331295081531E-2</v>
      </c>
    </row>
    <row r="605" spans="1:5" x14ac:dyDescent="0.25">
      <c r="A605" s="21">
        <v>44533</v>
      </c>
      <c r="B605" s="20">
        <v>144.00999450683591</v>
      </c>
      <c r="C605" s="20">
        <v>453.42001342773438</v>
      </c>
      <c r="D605" s="30">
        <f t="shared" si="9"/>
        <v>-4.4265984159536975E-2</v>
      </c>
      <c r="E605" s="30">
        <f t="shared" si="9"/>
        <v>-8.7013129030577563E-3</v>
      </c>
    </row>
    <row r="606" spans="1:5" x14ac:dyDescent="0.25">
      <c r="A606" s="21">
        <v>44532</v>
      </c>
      <c r="B606" s="20">
        <v>150.67999267578119</v>
      </c>
      <c r="C606" s="20">
        <v>457.39999389648438</v>
      </c>
      <c r="D606" s="30">
        <f t="shared" si="9"/>
        <v>1.0529086305433255E-2</v>
      </c>
      <c r="E606" s="30">
        <f t="shared" si="9"/>
        <v>1.5316301657013032E-2</v>
      </c>
    </row>
    <row r="607" spans="1:5" x14ac:dyDescent="0.25">
      <c r="A607" s="21">
        <v>44531</v>
      </c>
      <c r="B607" s="20">
        <v>149.11000061035159</v>
      </c>
      <c r="C607" s="20">
        <v>450.5</v>
      </c>
      <c r="D607" s="30">
        <f t="shared" si="9"/>
        <v>-5.8470637067229103E-2</v>
      </c>
      <c r="E607" s="30">
        <f t="shared" si="9"/>
        <v>-1.1107203410551825E-2</v>
      </c>
    </row>
    <row r="608" spans="1:5" x14ac:dyDescent="0.25">
      <c r="A608" s="21">
        <v>44530</v>
      </c>
      <c r="B608" s="20">
        <v>158.3699951171875</v>
      </c>
      <c r="C608" s="20">
        <v>455.55999755859381</v>
      </c>
      <c r="D608" s="30">
        <f t="shared" si="9"/>
        <v>-2.1864050798921397E-2</v>
      </c>
      <c r="E608" s="30">
        <f t="shared" si="9"/>
        <v>-1.9457616070086003E-2</v>
      </c>
    </row>
    <row r="609" spans="1:5" x14ac:dyDescent="0.25">
      <c r="A609" s="21">
        <v>44529</v>
      </c>
      <c r="B609" s="20">
        <v>161.9100036621094</v>
      </c>
      <c r="C609" s="20">
        <v>464.60000610351563</v>
      </c>
      <c r="D609" s="30">
        <f t="shared" si="9"/>
        <v>4.5862710519250172E-2</v>
      </c>
      <c r="E609" s="30">
        <f t="shared" si="9"/>
        <v>1.2266607551340236E-2</v>
      </c>
    </row>
    <row r="610" spans="1:5" x14ac:dyDescent="0.25">
      <c r="A610" s="21">
        <v>44526</v>
      </c>
      <c r="B610" s="20">
        <v>154.80999755859381</v>
      </c>
      <c r="C610" s="20">
        <v>458.97000122070313</v>
      </c>
      <c r="D610" s="30">
        <f t="shared" si="9"/>
        <v>-1.8948069932440359E-2</v>
      </c>
      <c r="E610" s="30">
        <f t="shared" si="9"/>
        <v>-2.2303172218498535E-2</v>
      </c>
    </row>
    <row r="611" spans="1:5" x14ac:dyDescent="0.25">
      <c r="A611" s="21">
        <v>44524</v>
      </c>
      <c r="B611" s="20">
        <v>157.80000305175781</v>
      </c>
      <c r="C611" s="20">
        <v>469.44000244140619</v>
      </c>
      <c r="D611" s="30">
        <f t="shared" si="9"/>
        <v>5.2561399273314491E-2</v>
      </c>
      <c r="E611" s="30">
        <f t="shared" si="9"/>
        <v>2.6698562410170101E-3</v>
      </c>
    </row>
    <row r="612" spans="1:5" x14ac:dyDescent="0.25">
      <c r="A612" s="21">
        <v>44523</v>
      </c>
      <c r="B612" s="20">
        <v>149.91999816894531</v>
      </c>
      <c r="C612" s="20">
        <v>468.19000244140619</v>
      </c>
      <c r="D612" s="30">
        <f t="shared" si="9"/>
        <v>-1.7046984203271887E-2</v>
      </c>
      <c r="E612" s="30">
        <f t="shared" si="9"/>
        <v>1.3259941986771828E-3</v>
      </c>
    </row>
    <row r="613" spans="1:5" x14ac:dyDescent="0.25">
      <c r="A613" s="21">
        <v>44522</v>
      </c>
      <c r="B613" s="20">
        <v>152.52000427246091</v>
      </c>
      <c r="C613" s="20">
        <v>467.57000732421881</v>
      </c>
      <c r="D613" s="30">
        <f t="shared" si="9"/>
        <v>-1.8595967579615347E-2</v>
      </c>
      <c r="E613" s="30">
        <f t="shared" si="9"/>
        <v>-2.8151747381705006E-3</v>
      </c>
    </row>
    <row r="614" spans="1:5" x14ac:dyDescent="0.25">
      <c r="A614" s="21">
        <v>44519</v>
      </c>
      <c r="B614" s="20">
        <v>155.4100036621094</v>
      </c>
      <c r="C614" s="20">
        <v>468.8900146484375</v>
      </c>
      <c r="D614" s="30">
        <f t="shared" si="9"/>
        <v>2.5158004057530547E-3</v>
      </c>
      <c r="E614" s="30">
        <f t="shared" si="9"/>
        <v>-1.7882535035962377E-3</v>
      </c>
    </row>
    <row r="615" spans="1:5" x14ac:dyDescent="0.25">
      <c r="A615" s="21">
        <v>44518</v>
      </c>
      <c r="B615" s="20">
        <v>155.02000427246091</v>
      </c>
      <c r="C615" s="20">
        <v>469.73001098632813</v>
      </c>
      <c r="D615" s="30">
        <f t="shared" si="9"/>
        <v>2.4316162439664168E-2</v>
      </c>
      <c r="E615" s="30">
        <f t="shared" si="9"/>
        <v>3.3964119454403807E-3</v>
      </c>
    </row>
    <row r="616" spans="1:5" x14ac:dyDescent="0.25">
      <c r="A616" s="21">
        <v>44517</v>
      </c>
      <c r="B616" s="20">
        <v>151.3399963378906</v>
      </c>
      <c r="C616" s="20">
        <v>468.1400146484375</v>
      </c>
      <c r="D616" s="30">
        <f t="shared" si="9"/>
        <v>-7.2810799119166214E-3</v>
      </c>
      <c r="E616" s="30">
        <f t="shared" si="9"/>
        <v>-2.4292195146282669E-3</v>
      </c>
    </row>
    <row r="617" spans="1:5" x14ac:dyDescent="0.25">
      <c r="A617" s="21">
        <v>44516</v>
      </c>
      <c r="B617" s="20">
        <v>152.44999694824219</v>
      </c>
      <c r="C617" s="20">
        <v>469.27999877929688</v>
      </c>
      <c r="D617" s="30">
        <f t="shared" si="9"/>
        <v>4.0685311158352055E-2</v>
      </c>
      <c r="E617" s="30">
        <f t="shared" si="9"/>
        <v>3.9578249844973712E-3</v>
      </c>
    </row>
    <row r="618" spans="1:5" x14ac:dyDescent="0.25">
      <c r="A618" s="21">
        <v>44515</v>
      </c>
      <c r="B618" s="20">
        <v>146.49000549316409</v>
      </c>
      <c r="C618" s="20">
        <v>467.42999267578119</v>
      </c>
      <c r="D618" s="30">
        <f t="shared" si="9"/>
        <v>-9.4664541366027422E-3</v>
      </c>
      <c r="E618" s="30">
        <f t="shared" si="9"/>
        <v>3.4242229518532952E-4</v>
      </c>
    </row>
    <row r="619" spans="1:5" x14ac:dyDescent="0.25">
      <c r="A619" s="21">
        <v>44512</v>
      </c>
      <c r="B619" s="20">
        <v>147.88999938964841</v>
      </c>
      <c r="C619" s="20">
        <v>467.26998901367188</v>
      </c>
      <c r="D619" s="30">
        <f t="shared" si="9"/>
        <v>1.2875864348618205E-2</v>
      </c>
      <c r="E619" s="30">
        <f t="shared" si="9"/>
        <v>7.5468445197233169E-3</v>
      </c>
    </row>
    <row r="620" spans="1:5" x14ac:dyDescent="0.25">
      <c r="A620" s="21">
        <v>44511</v>
      </c>
      <c r="B620" s="20">
        <v>146.00999450683591</v>
      </c>
      <c r="C620" s="20">
        <v>463.76998901367188</v>
      </c>
      <c r="D620" s="30">
        <f t="shared" si="9"/>
        <v>4.3897902366437647E-2</v>
      </c>
      <c r="E620" s="30">
        <f t="shared" si="9"/>
        <v>3.2352766935006549E-4</v>
      </c>
    </row>
    <row r="621" spans="1:5" x14ac:dyDescent="0.25">
      <c r="A621" s="21">
        <v>44510</v>
      </c>
      <c r="B621" s="20">
        <v>139.8699951171875</v>
      </c>
      <c r="C621" s="20">
        <v>463.6199951171875</v>
      </c>
      <c r="D621" s="30">
        <f t="shared" si="9"/>
        <v>-6.077090493575521E-2</v>
      </c>
      <c r="E621" s="30">
        <f t="shared" si="9"/>
        <v>-8.0448665461582136E-3</v>
      </c>
    </row>
    <row r="622" spans="1:5" x14ac:dyDescent="0.25">
      <c r="A622" s="21">
        <v>44509</v>
      </c>
      <c r="B622" s="20">
        <v>148.91999816894531</v>
      </c>
      <c r="C622" s="20">
        <v>467.3800048828125</v>
      </c>
      <c r="D622" s="30">
        <f t="shared" si="9"/>
        <v>-8.2578946651756802E-3</v>
      </c>
      <c r="E622" s="30">
        <f t="shared" si="9"/>
        <v>-3.305371414023317E-3</v>
      </c>
    </row>
    <row r="623" spans="1:5" x14ac:dyDescent="0.25">
      <c r="A623" s="21">
        <v>44508</v>
      </c>
      <c r="B623" s="20">
        <v>150.1600036621094</v>
      </c>
      <c r="C623" s="20">
        <v>468.92999267578119</v>
      </c>
      <c r="D623" s="30">
        <f t="shared" si="9"/>
        <v>0.10136429291056137</v>
      </c>
      <c r="E623" s="30">
        <f t="shared" si="9"/>
        <v>8.5372099444325222E-4</v>
      </c>
    </row>
    <row r="624" spans="1:5" x14ac:dyDescent="0.25">
      <c r="A624" s="21">
        <v>44505</v>
      </c>
      <c r="B624" s="20">
        <v>136.3399963378906</v>
      </c>
      <c r="C624" s="20">
        <v>468.52999877929688</v>
      </c>
      <c r="D624" s="30">
        <f t="shared" si="9"/>
        <v>-8.4363902698865179E-3</v>
      </c>
      <c r="E624" s="30">
        <f t="shared" si="9"/>
        <v>3.4696089278050124E-3</v>
      </c>
    </row>
    <row r="625" spans="1:5" x14ac:dyDescent="0.25">
      <c r="A625" s="21">
        <v>44504</v>
      </c>
      <c r="B625" s="20">
        <v>137.5</v>
      </c>
      <c r="C625" s="20">
        <v>466.91000366210938</v>
      </c>
      <c r="D625" s="30">
        <f t="shared" si="9"/>
        <v>5.3397696206893608E-2</v>
      </c>
      <c r="E625" s="30">
        <f t="shared" si="9"/>
        <v>4.712520303954415E-3</v>
      </c>
    </row>
    <row r="626" spans="1:5" x14ac:dyDescent="0.25">
      <c r="A626" s="21">
        <v>44503</v>
      </c>
      <c r="B626" s="20">
        <v>130.5299987792969</v>
      </c>
      <c r="C626" s="20">
        <v>464.72000122070313</v>
      </c>
      <c r="D626" s="30">
        <f t="shared" si="9"/>
        <v>2.2721943025045821E-2</v>
      </c>
      <c r="E626" s="30">
        <f t="shared" si="9"/>
        <v>6.1052335169562433E-3</v>
      </c>
    </row>
    <row r="627" spans="1:5" x14ac:dyDescent="0.25">
      <c r="A627" s="21">
        <v>44502</v>
      </c>
      <c r="B627" s="20">
        <v>127.629997253418</v>
      </c>
      <c r="C627" s="20">
        <v>461.89999389648438</v>
      </c>
      <c r="D627" s="30">
        <f t="shared" si="9"/>
        <v>1.9164687631955779E-2</v>
      </c>
      <c r="E627" s="30">
        <f t="shared" si="9"/>
        <v>4.0430947678780083E-3</v>
      </c>
    </row>
    <row r="628" spans="1:5" x14ac:dyDescent="0.25">
      <c r="A628" s="21">
        <v>44501</v>
      </c>
      <c r="B628" s="20">
        <v>125.23000335693359</v>
      </c>
      <c r="C628" s="20">
        <v>460.04000854492188</v>
      </c>
      <c r="D628" s="30">
        <f t="shared" si="9"/>
        <v>4.1586957168721073E-2</v>
      </c>
      <c r="E628" s="30">
        <f t="shared" si="9"/>
        <v>1.7202145779464662E-3</v>
      </c>
    </row>
    <row r="629" spans="1:5" x14ac:dyDescent="0.25">
      <c r="A629" s="21">
        <v>44498</v>
      </c>
      <c r="B629" s="20">
        <v>120.23000335693359</v>
      </c>
      <c r="C629" s="20">
        <v>459.25</v>
      </c>
      <c r="D629" s="30">
        <f t="shared" si="9"/>
        <v>-7.6758028810348655E-3</v>
      </c>
      <c r="E629" s="30">
        <f t="shared" si="9"/>
        <v>2.0291339259019825E-3</v>
      </c>
    </row>
    <row r="630" spans="1:5" x14ac:dyDescent="0.25">
      <c r="A630" s="21">
        <v>44497</v>
      </c>
      <c r="B630" s="20">
        <v>121.1600036621094</v>
      </c>
      <c r="C630" s="20">
        <v>458.32000732421881</v>
      </c>
      <c r="D630" s="30">
        <f t="shared" si="9"/>
        <v>-9.1592666696781455E-3</v>
      </c>
      <c r="E630" s="30">
        <f t="shared" si="9"/>
        <v>9.6488629758466615E-3</v>
      </c>
    </row>
    <row r="631" spans="1:5" x14ac:dyDescent="0.25">
      <c r="A631" s="21">
        <v>44496</v>
      </c>
      <c r="B631" s="20">
        <v>122.2799987792969</v>
      </c>
      <c r="C631" s="20">
        <v>453.94000244140619</v>
      </c>
      <c r="D631" s="30">
        <f t="shared" si="9"/>
        <v>-5.2875744266269731E-3</v>
      </c>
      <c r="E631" s="30">
        <f t="shared" si="9"/>
        <v>-4.4301891646800762E-3</v>
      </c>
    </row>
    <row r="632" spans="1:5" x14ac:dyDescent="0.25">
      <c r="A632" s="21">
        <v>44495</v>
      </c>
      <c r="B632" s="20">
        <v>122.9300003051758</v>
      </c>
      <c r="C632" s="20">
        <v>455.95999145507813</v>
      </c>
      <c r="D632" s="30">
        <f t="shared" si="9"/>
        <v>4.6583825758494957E-3</v>
      </c>
      <c r="E632" s="30">
        <f t="shared" si="9"/>
        <v>9.0001903873537792E-4</v>
      </c>
    </row>
    <row r="633" spans="1:5" x14ac:dyDescent="0.25">
      <c r="A633" s="21">
        <v>44494</v>
      </c>
      <c r="B633" s="20">
        <v>122.36000061035161</v>
      </c>
      <c r="C633" s="20">
        <v>455.54998779296881</v>
      </c>
      <c r="D633" s="30">
        <f t="shared" si="9"/>
        <v>2.1198472058059359E-2</v>
      </c>
      <c r="E633" s="30">
        <f t="shared" si="9"/>
        <v>5.3628016904283538E-3</v>
      </c>
    </row>
    <row r="634" spans="1:5" x14ac:dyDescent="0.25">
      <c r="A634" s="21">
        <v>44491</v>
      </c>
      <c r="B634" s="20">
        <v>119.8199996948242</v>
      </c>
      <c r="C634" s="20">
        <v>453.1199951171875</v>
      </c>
      <c r="D634" s="30">
        <f t="shared" si="9"/>
        <v>4.1062419865143251E-3</v>
      </c>
      <c r="E634" s="30">
        <f t="shared" si="9"/>
        <v>-1.0361807458226791E-3</v>
      </c>
    </row>
    <row r="635" spans="1:5" x14ac:dyDescent="0.25">
      <c r="A635" s="21">
        <v>44490</v>
      </c>
      <c r="B635" s="20">
        <v>119.3300018310547</v>
      </c>
      <c r="C635" s="20">
        <v>453.58999633789063</v>
      </c>
      <c r="D635" s="30">
        <f t="shared" si="9"/>
        <v>2.5259923161987663E-2</v>
      </c>
      <c r="E635" s="30">
        <f t="shared" si="9"/>
        <v>2.6082373648450563E-3</v>
      </c>
    </row>
    <row r="636" spans="1:5" x14ac:dyDescent="0.25">
      <c r="A636" s="21">
        <v>44489</v>
      </c>
      <c r="B636" s="20">
        <v>116.38999938964839</v>
      </c>
      <c r="C636" s="20">
        <v>452.41000366210938</v>
      </c>
      <c r="D636" s="30">
        <f t="shared" si="9"/>
        <v>5.1575309592810648E-4</v>
      </c>
      <c r="E636" s="30">
        <f t="shared" si="9"/>
        <v>3.9277226969129941E-3</v>
      </c>
    </row>
    <row r="637" spans="1:5" x14ac:dyDescent="0.25">
      <c r="A637" s="21">
        <v>44488</v>
      </c>
      <c r="B637" s="20">
        <v>116.3300018310547</v>
      </c>
      <c r="C637" s="20">
        <v>450.6400146484375</v>
      </c>
      <c r="D637" s="30">
        <f t="shared" si="9"/>
        <v>-8.588720592543897E-4</v>
      </c>
      <c r="E637" s="30">
        <f t="shared" si="9"/>
        <v>7.7148688212977934E-3</v>
      </c>
    </row>
    <row r="638" spans="1:5" x14ac:dyDescent="0.25">
      <c r="A638" s="21">
        <v>44487</v>
      </c>
      <c r="B638" s="20">
        <v>116.4300003051758</v>
      </c>
      <c r="C638" s="20">
        <v>447.19000244140619</v>
      </c>
      <c r="D638" s="30">
        <f t="shared" si="9"/>
        <v>3.8440933401824973E-2</v>
      </c>
      <c r="E638" s="30">
        <f t="shared" si="9"/>
        <v>2.9605206420579844E-3</v>
      </c>
    </row>
    <row r="639" spans="1:5" x14ac:dyDescent="0.25">
      <c r="A639" s="21">
        <v>44484</v>
      </c>
      <c r="B639" s="20">
        <v>112.120002746582</v>
      </c>
      <c r="C639" s="20">
        <v>445.8699951171875</v>
      </c>
      <c r="D639" s="30">
        <f t="shared" si="9"/>
        <v>1.1608615527489707E-3</v>
      </c>
      <c r="E639" s="30">
        <f t="shared" si="9"/>
        <v>7.6158081744350792E-3</v>
      </c>
    </row>
    <row r="640" spans="1:5" x14ac:dyDescent="0.25">
      <c r="A640" s="21">
        <v>44483</v>
      </c>
      <c r="B640" s="20">
        <v>111.9899978637695</v>
      </c>
      <c r="C640" s="20">
        <v>442.5</v>
      </c>
      <c r="D640" s="30">
        <f t="shared" si="9"/>
        <v>2.592519335580068E-2</v>
      </c>
      <c r="E640" s="30">
        <f t="shared" si="9"/>
        <v>1.6820643061300711E-2</v>
      </c>
    </row>
    <row r="641" spans="1:5" x14ac:dyDescent="0.25">
      <c r="A641" s="21">
        <v>44482</v>
      </c>
      <c r="B641" s="20">
        <v>109.1600036621094</v>
      </c>
      <c r="C641" s="20">
        <v>435.17999267578119</v>
      </c>
      <c r="D641" s="30">
        <f t="shared" si="9"/>
        <v>3.9223178890634092E-2</v>
      </c>
      <c r="E641" s="30">
        <f t="shared" si="9"/>
        <v>3.5976144461975501E-3</v>
      </c>
    </row>
    <row r="642" spans="1:5" x14ac:dyDescent="0.25">
      <c r="A642" s="21">
        <v>44481</v>
      </c>
      <c r="B642" s="20">
        <v>105.0400009155273</v>
      </c>
      <c r="C642" s="20">
        <v>433.6199951171875</v>
      </c>
      <c r="D642" s="30">
        <f t="shared" si="9"/>
        <v>3.4390581706342793E-3</v>
      </c>
      <c r="E642" s="30">
        <f t="shared" si="9"/>
        <v>-2.4615411401437415E-3</v>
      </c>
    </row>
    <row r="643" spans="1:5" x14ac:dyDescent="0.25">
      <c r="A643" s="21">
        <v>44480</v>
      </c>
      <c r="B643" s="20">
        <v>104.6800003051758</v>
      </c>
      <c r="C643" s="20">
        <v>434.69000244140619</v>
      </c>
      <c r="D643" s="30">
        <f t="shared" ref="D643:E706" si="10">+B643/B644-1</f>
        <v>-3.616954713958398E-3</v>
      </c>
      <c r="E643" s="30">
        <f t="shared" si="10"/>
        <v>-7.2397182117728276E-3</v>
      </c>
    </row>
    <row r="644" spans="1:5" x14ac:dyDescent="0.25">
      <c r="A644" s="21">
        <v>44477</v>
      </c>
      <c r="B644" s="20">
        <v>105.05999755859381</v>
      </c>
      <c r="C644" s="20">
        <v>437.8599853515625</v>
      </c>
      <c r="D644" s="30">
        <f t="shared" si="10"/>
        <v>-1.3057768243283641E-2</v>
      </c>
      <c r="E644" s="30">
        <f t="shared" si="10"/>
        <v>-1.8237776498153391E-3</v>
      </c>
    </row>
    <row r="645" spans="1:5" x14ac:dyDescent="0.25">
      <c r="A645" s="21">
        <v>44476</v>
      </c>
      <c r="B645" s="20">
        <v>106.4499969482422</v>
      </c>
      <c r="C645" s="20">
        <v>438.66000366210938</v>
      </c>
      <c r="D645" s="30">
        <f t="shared" si="10"/>
        <v>2.7113060354518659E-2</v>
      </c>
      <c r="E645" s="30">
        <f t="shared" si="10"/>
        <v>8.6456882464798213E-3</v>
      </c>
    </row>
    <row r="646" spans="1:5" x14ac:dyDescent="0.25">
      <c r="A646" s="21">
        <v>44475</v>
      </c>
      <c r="B646" s="20">
        <v>103.63999938964839</v>
      </c>
      <c r="C646" s="20">
        <v>434.89999389648438</v>
      </c>
      <c r="D646" s="30">
        <f t="shared" si="10"/>
        <v>1.7974677093979707E-2</v>
      </c>
      <c r="E646" s="30">
        <f t="shared" si="10"/>
        <v>4.1560558014366311E-3</v>
      </c>
    </row>
    <row r="647" spans="1:5" x14ac:dyDescent="0.25">
      <c r="A647" s="21">
        <v>44474</v>
      </c>
      <c r="B647" s="20">
        <v>101.80999755859381</v>
      </c>
      <c r="C647" s="20">
        <v>433.10000610351563</v>
      </c>
      <c r="D647" s="30">
        <f t="shared" si="10"/>
        <v>1.4650202056546213E-2</v>
      </c>
      <c r="E647" s="30">
        <f t="shared" si="10"/>
        <v>1.0404981575824479E-2</v>
      </c>
    </row>
    <row r="648" spans="1:5" x14ac:dyDescent="0.25">
      <c r="A648" s="21">
        <v>44473</v>
      </c>
      <c r="B648" s="20">
        <v>100.3399963378906</v>
      </c>
      <c r="C648" s="20">
        <v>428.6400146484375</v>
      </c>
      <c r="D648" s="30">
        <f t="shared" si="10"/>
        <v>-2.0595418967338519E-2</v>
      </c>
      <c r="E648" s="30">
        <f t="shared" si="10"/>
        <v>-1.289603839322806E-2</v>
      </c>
    </row>
    <row r="649" spans="1:5" x14ac:dyDescent="0.25">
      <c r="A649" s="21">
        <v>44470</v>
      </c>
      <c r="B649" s="20">
        <v>102.4499969482422</v>
      </c>
      <c r="C649" s="20">
        <v>434.239990234375</v>
      </c>
      <c r="D649" s="30">
        <f t="shared" si="10"/>
        <v>-4.3732222639815133E-3</v>
      </c>
      <c r="E649" s="30">
        <f t="shared" si="10"/>
        <v>1.18841762871158E-2</v>
      </c>
    </row>
    <row r="650" spans="1:5" x14ac:dyDescent="0.25">
      <c r="A650" s="21">
        <v>44469</v>
      </c>
      <c r="B650" s="20">
        <v>102.90000152587891</v>
      </c>
      <c r="C650" s="20">
        <v>429.1400146484375</v>
      </c>
      <c r="D650" s="30">
        <f t="shared" si="10"/>
        <v>2.541109208302994E-2</v>
      </c>
      <c r="E650" s="30">
        <f t="shared" si="10"/>
        <v>-1.2222344134871999E-2</v>
      </c>
    </row>
    <row r="651" spans="1:5" x14ac:dyDescent="0.25">
      <c r="A651" s="21">
        <v>44468</v>
      </c>
      <c r="B651" s="20">
        <v>100.34999847412109</v>
      </c>
      <c r="C651" s="20">
        <v>434.45001220703119</v>
      </c>
      <c r="D651" s="30">
        <f t="shared" si="10"/>
        <v>-1.1524805039729302E-2</v>
      </c>
      <c r="E651" s="30">
        <f t="shared" si="10"/>
        <v>1.683138855191002E-3</v>
      </c>
    </row>
    <row r="652" spans="1:5" x14ac:dyDescent="0.25">
      <c r="A652" s="21">
        <v>44467</v>
      </c>
      <c r="B652" s="20">
        <v>101.51999664306641</v>
      </c>
      <c r="C652" s="20">
        <v>433.72000122070313</v>
      </c>
      <c r="D652" s="30">
        <f t="shared" si="10"/>
        <v>-6.139059536079805E-2</v>
      </c>
      <c r="E652" s="30">
        <f t="shared" si="10"/>
        <v>-2.0151846043153121E-2</v>
      </c>
    </row>
    <row r="653" spans="1:5" x14ac:dyDescent="0.25">
      <c r="A653" s="21">
        <v>44466</v>
      </c>
      <c r="B653" s="20">
        <v>108.1600036621094</v>
      </c>
      <c r="C653" s="20">
        <v>442.6400146484375</v>
      </c>
      <c r="D653" s="30">
        <f t="shared" si="10"/>
        <v>2.2306243310759477E-2</v>
      </c>
      <c r="E653" s="30">
        <f t="shared" si="10"/>
        <v>-2.8609155080869808E-3</v>
      </c>
    </row>
    <row r="654" spans="1:5" x14ac:dyDescent="0.25">
      <c r="A654" s="21">
        <v>44463</v>
      </c>
      <c r="B654" s="20">
        <v>105.8000030517578</v>
      </c>
      <c r="C654" s="20">
        <v>443.91000366210938</v>
      </c>
      <c r="D654" s="30">
        <f t="shared" si="10"/>
        <v>-3.29720649166243E-3</v>
      </c>
      <c r="E654" s="30">
        <f t="shared" si="10"/>
        <v>1.6472110618546143E-3</v>
      </c>
    </row>
    <row r="655" spans="1:5" x14ac:dyDescent="0.25">
      <c r="A655" s="21">
        <v>44462</v>
      </c>
      <c r="B655" s="20">
        <v>106.15000152587891</v>
      </c>
      <c r="C655" s="20">
        <v>443.17999267578119</v>
      </c>
      <c r="D655" s="30">
        <f t="shared" si="10"/>
        <v>1.6957312885951037E-2</v>
      </c>
      <c r="E655" s="30">
        <f t="shared" si="10"/>
        <v>1.2150019417616287E-2</v>
      </c>
    </row>
    <row r="656" spans="1:5" x14ac:dyDescent="0.25">
      <c r="A656" s="21">
        <v>44461</v>
      </c>
      <c r="B656" s="20">
        <v>104.379997253418</v>
      </c>
      <c r="C656" s="20">
        <v>437.8599853515625</v>
      </c>
      <c r="D656" s="30">
        <f t="shared" si="10"/>
        <v>1.5172121797548677E-2</v>
      </c>
      <c r="E656" s="30">
        <f t="shared" si="10"/>
        <v>9.7548149830939401E-3</v>
      </c>
    </row>
    <row r="657" spans="1:5" x14ac:dyDescent="0.25">
      <c r="A657" s="21">
        <v>44460</v>
      </c>
      <c r="B657" s="20">
        <v>102.8199996948242</v>
      </c>
      <c r="C657" s="20">
        <v>433.6300048828125</v>
      </c>
      <c r="D657" s="30">
        <f t="shared" si="10"/>
        <v>1.2506121170859252E-2</v>
      </c>
      <c r="E657" s="30">
        <f t="shared" si="10"/>
        <v>-9.4462181835230918E-4</v>
      </c>
    </row>
    <row r="658" spans="1:5" x14ac:dyDescent="0.25">
      <c r="A658" s="21">
        <v>44459</v>
      </c>
      <c r="B658" s="20">
        <v>101.5500030517578</v>
      </c>
      <c r="C658" s="20">
        <v>434.04000854492188</v>
      </c>
      <c r="D658" s="30">
        <f t="shared" si="10"/>
        <v>-2.2429671382991234E-2</v>
      </c>
      <c r="E658" s="30">
        <f t="shared" si="10"/>
        <v>-1.6674185440266553E-2</v>
      </c>
    </row>
    <row r="659" spans="1:5" x14ac:dyDescent="0.25">
      <c r="A659" s="21">
        <v>44456</v>
      </c>
      <c r="B659" s="20">
        <v>103.879997253418</v>
      </c>
      <c r="C659" s="20">
        <v>441.39999389648438</v>
      </c>
      <c r="D659" s="30">
        <f t="shared" si="10"/>
        <v>-2.2029786672879581E-2</v>
      </c>
      <c r="E659" s="30">
        <f t="shared" si="10"/>
        <v>-1.2903413372959749E-2</v>
      </c>
    </row>
    <row r="660" spans="1:5" x14ac:dyDescent="0.25">
      <c r="A660" s="21">
        <v>44455</v>
      </c>
      <c r="B660" s="20">
        <v>106.2200012207031</v>
      </c>
      <c r="C660" s="20">
        <v>447.17001342773438</v>
      </c>
      <c r="D660" s="30">
        <f t="shared" si="10"/>
        <v>5.8712382153485176E-3</v>
      </c>
      <c r="E660" s="30">
        <f t="shared" si="10"/>
        <v>-1.5852269521696716E-3</v>
      </c>
    </row>
    <row r="661" spans="1:5" x14ac:dyDescent="0.25">
      <c r="A661" s="21">
        <v>44454</v>
      </c>
      <c r="B661" s="20">
        <v>105.59999847412109</v>
      </c>
      <c r="C661" s="20">
        <v>447.8800048828125</v>
      </c>
      <c r="D661" s="30">
        <f t="shared" si="10"/>
        <v>-1.2295931020981365E-3</v>
      </c>
      <c r="E661" s="30">
        <f t="shared" si="10"/>
        <v>8.3526382757077577E-3</v>
      </c>
    </row>
    <row r="662" spans="1:5" x14ac:dyDescent="0.25">
      <c r="A662" s="21">
        <v>44453</v>
      </c>
      <c r="B662" s="20">
        <v>105.73000335693359</v>
      </c>
      <c r="C662" s="20">
        <v>444.17001342773438</v>
      </c>
      <c r="D662" s="30">
        <f t="shared" si="10"/>
        <v>8.8740484550986487E-3</v>
      </c>
      <c r="E662" s="30">
        <f t="shared" si="10"/>
        <v>-5.3965095100411142E-3</v>
      </c>
    </row>
    <row r="663" spans="1:5" x14ac:dyDescent="0.25">
      <c r="A663" s="21">
        <v>44452</v>
      </c>
      <c r="B663" s="20">
        <v>104.8000030517578</v>
      </c>
      <c r="C663" s="20">
        <v>446.57998657226563</v>
      </c>
      <c r="D663" s="30">
        <f t="shared" si="10"/>
        <v>-3.8022234609113026E-3</v>
      </c>
      <c r="E663" s="30">
        <f t="shared" si="10"/>
        <v>2.5592316015878858E-3</v>
      </c>
    </row>
    <row r="664" spans="1:5" x14ac:dyDescent="0.25">
      <c r="A664" s="21">
        <v>44449</v>
      </c>
      <c r="B664" s="20">
        <v>105.1999969482422</v>
      </c>
      <c r="C664" s="20">
        <v>445.44000244140619</v>
      </c>
      <c r="D664" s="30">
        <f t="shared" si="10"/>
        <v>-8.9496426187529732E-3</v>
      </c>
      <c r="E664" s="30">
        <f t="shared" si="10"/>
        <v>-7.8845571257062375E-3</v>
      </c>
    </row>
    <row r="665" spans="1:5" x14ac:dyDescent="0.25">
      <c r="A665" s="21">
        <v>44448</v>
      </c>
      <c r="B665" s="20">
        <v>106.15000152587891</v>
      </c>
      <c r="C665" s="20">
        <v>448.98001098632813</v>
      </c>
      <c r="D665" s="30">
        <f t="shared" si="10"/>
        <v>-1.8834551578850167E-4</v>
      </c>
      <c r="E665" s="30">
        <f t="shared" si="10"/>
        <v>-4.2802170280247243E-3</v>
      </c>
    </row>
    <row r="666" spans="1:5" x14ac:dyDescent="0.25">
      <c r="A666" s="21">
        <v>44447</v>
      </c>
      <c r="B666" s="20">
        <v>106.1699981689453</v>
      </c>
      <c r="C666" s="20">
        <v>450.91000366210938</v>
      </c>
      <c r="D666" s="30">
        <f t="shared" si="10"/>
        <v>-2.7301908522896934E-2</v>
      </c>
      <c r="E666" s="30">
        <f t="shared" si="10"/>
        <v>-1.2182425981892564E-3</v>
      </c>
    </row>
    <row r="667" spans="1:5" x14ac:dyDescent="0.25">
      <c r="A667" s="21">
        <v>44446</v>
      </c>
      <c r="B667" s="20">
        <v>109.15000152587891</v>
      </c>
      <c r="C667" s="20">
        <v>451.45999145507813</v>
      </c>
      <c r="D667" s="30">
        <f t="shared" si="10"/>
        <v>-7.0050641911667544E-3</v>
      </c>
      <c r="E667" s="30">
        <f t="shared" si="10"/>
        <v>-3.5755168296958129E-3</v>
      </c>
    </row>
    <row r="668" spans="1:5" x14ac:dyDescent="0.25">
      <c r="A668" s="21">
        <v>44442</v>
      </c>
      <c r="B668" s="20">
        <v>109.9199981689453</v>
      </c>
      <c r="C668" s="20">
        <v>453.07998657226563</v>
      </c>
      <c r="D668" s="30">
        <f t="shared" si="10"/>
        <v>6.5934179562694428E-3</v>
      </c>
      <c r="E668" s="30">
        <f t="shared" si="10"/>
        <v>-2.4275881759949769E-4</v>
      </c>
    </row>
    <row r="669" spans="1:5" x14ac:dyDescent="0.25">
      <c r="A669" s="21">
        <v>44441</v>
      </c>
      <c r="B669" s="20">
        <v>109.1999969482422</v>
      </c>
      <c r="C669" s="20">
        <v>453.19000244140619</v>
      </c>
      <c r="D669" s="30">
        <f t="shared" si="10"/>
        <v>-7.1824795969700483E-3</v>
      </c>
      <c r="E669" s="30">
        <f t="shared" si="10"/>
        <v>3.0766150641738932E-3</v>
      </c>
    </row>
    <row r="670" spans="1:5" x14ac:dyDescent="0.25">
      <c r="A670" s="21">
        <v>44440</v>
      </c>
      <c r="B670" s="20">
        <v>109.9899978637695</v>
      </c>
      <c r="C670" s="20">
        <v>451.79998779296881</v>
      </c>
      <c r="D670" s="30">
        <f t="shared" si="10"/>
        <v>-6.5932383389198934E-3</v>
      </c>
      <c r="E670" s="30">
        <f t="shared" si="10"/>
        <v>5.3146920823921029E-4</v>
      </c>
    </row>
    <row r="671" spans="1:5" x14ac:dyDescent="0.25">
      <c r="A671" s="21">
        <v>44439</v>
      </c>
      <c r="B671" s="20">
        <v>110.7200012207031</v>
      </c>
      <c r="C671" s="20">
        <v>451.55999755859381</v>
      </c>
      <c r="D671" s="30">
        <f t="shared" si="10"/>
        <v>-5.3898533575813534E-3</v>
      </c>
      <c r="E671" s="30">
        <f t="shared" si="10"/>
        <v>-1.4815766566951272E-3</v>
      </c>
    </row>
    <row r="672" spans="1:5" x14ac:dyDescent="0.25">
      <c r="A672" s="21">
        <v>44438</v>
      </c>
      <c r="B672" s="20">
        <v>111.3199996948242</v>
      </c>
      <c r="C672" s="20">
        <v>452.23001098632813</v>
      </c>
      <c r="D672" s="30">
        <f t="shared" si="10"/>
        <v>-7.1814928149815938E-4</v>
      </c>
      <c r="E672" s="30">
        <f t="shared" si="10"/>
        <v>4.3975813133327879E-3</v>
      </c>
    </row>
    <row r="673" spans="1:5" x14ac:dyDescent="0.25">
      <c r="A673" s="21">
        <v>44435</v>
      </c>
      <c r="B673" s="20">
        <v>111.40000152587891</v>
      </c>
      <c r="C673" s="20">
        <v>450.25</v>
      </c>
      <c r="D673" s="30">
        <f t="shared" si="10"/>
        <v>3.850102556220647E-2</v>
      </c>
      <c r="E673" s="30">
        <f t="shared" si="10"/>
        <v>8.9409540336597981E-3</v>
      </c>
    </row>
    <row r="674" spans="1:5" x14ac:dyDescent="0.25">
      <c r="A674" s="21">
        <v>44434</v>
      </c>
      <c r="B674" s="20">
        <v>107.26999664306641</v>
      </c>
      <c r="C674" s="20">
        <v>446.260009765625</v>
      </c>
      <c r="D674" s="30">
        <f t="shared" si="10"/>
        <v>-9.5106775592530557E-3</v>
      </c>
      <c r="E674" s="30">
        <f t="shared" si="10"/>
        <v>-5.9031740769114327E-3</v>
      </c>
    </row>
    <row r="675" spans="1:5" x14ac:dyDescent="0.25">
      <c r="A675" s="21">
        <v>44433</v>
      </c>
      <c r="B675" s="20">
        <v>108.3000030517578</v>
      </c>
      <c r="C675" s="20">
        <v>448.91000366210938</v>
      </c>
      <c r="D675" s="30">
        <f t="shared" si="10"/>
        <v>6.0381004799394677E-3</v>
      </c>
      <c r="E675" s="30">
        <f t="shared" si="10"/>
        <v>2.0983602447592897E-3</v>
      </c>
    </row>
    <row r="676" spans="1:5" x14ac:dyDescent="0.25">
      <c r="A676" s="21">
        <v>44432</v>
      </c>
      <c r="B676" s="20">
        <v>107.65000152587891</v>
      </c>
      <c r="C676" s="20">
        <v>447.97000122070313</v>
      </c>
      <c r="D676" s="30">
        <f t="shared" si="10"/>
        <v>-1.0296912308113915E-2</v>
      </c>
      <c r="E676" s="30">
        <f t="shared" si="10"/>
        <v>1.5874244054374653E-3</v>
      </c>
    </row>
    <row r="677" spans="1:5" x14ac:dyDescent="0.25">
      <c r="A677" s="21">
        <v>44431</v>
      </c>
      <c r="B677" s="20">
        <v>108.76999664306641</v>
      </c>
      <c r="C677" s="20">
        <v>447.260009765625</v>
      </c>
      <c r="D677" s="30">
        <f t="shared" si="10"/>
        <v>3.9369279093308673E-2</v>
      </c>
      <c r="E677" s="30">
        <f t="shared" si="10"/>
        <v>8.7965187272593948E-3</v>
      </c>
    </row>
    <row r="678" spans="1:5" x14ac:dyDescent="0.25">
      <c r="A678" s="21">
        <v>44428</v>
      </c>
      <c r="B678" s="20">
        <v>104.65000152587891</v>
      </c>
      <c r="C678" s="20">
        <v>443.3599853515625</v>
      </c>
      <c r="D678" s="30">
        <f t="shared" si="10"/>
        <v>9.1610858784390015E-3</v>
      </c>
      <c r="E678" s="30">
        <f t="shared" si="10"/>
        <v>7.9570775168433805E-3</v>
      </c>
    </row>
    <row r="679" spans="1:5" x14ac:dyDescent="0.25">
      <c r="A679" s="21">
        <v>44427</v>
      </c>
      <c r="B679" s="20">
        <v>103.6999969482422</v>
      </c>
      <c r="C679" s="20">
        <v>439.8599853515625</v>
      </c>
      <c r="D679" s="30">
        <f t="shared" si="10"/>
        <v>2.5134812519294059E-3</v>
      </c>
      <c r="E679" s="30">
        <f t="shared" si="10"/>
        <v>1.5483234371365118E-3</v>
      </c>
    </row>
    <row r="680" spans="1:5" x14ac:dyDescent="0.25">
      <c r="A680" s="21">
        <v>44426</v>
      </c>
      <c r="B680" s="20">
        <v>103.44000244140619</v>
      </c>
      <c r="C680" s="20">
        <v>439.17999267578119</v>
      </c>
      <c r="D680" s="30">
        <f t="shared" si="10"/>
        <v>-3.83041577789478E-2</v>
      </c>
      <c r="E680" s="30">
        <f t="shared" si="10"/>
        <v>-1.0944995440988592E-2</v>
      </c>
    </row>
    <row r="681" spans="1:5" x14ac:dyDescent="0.25">
      <c r="A681" s="21">
        <v>44425</v>
      </c>
      <c r="B681" s="20">
        <v>107.55999755859381</v>
      </c>
      <c r="C681" s="20">
        <v>444.04000854492188</v>
      </c>
      <c r="D681" s="30">
        <f t="shared" si="10"/>
        <v>7.4427055416581567E-4</v>
      </c>
      <c r="E681" s="30">
        <f t="shared" si="10"/>
        <v>-6.5552333887716197E-3</v>
      </c>
    </row>
    <row r="682" spans="1:5" x14ac:dyDescent="0.25">
      <c r="A682" s="21">
        <v>44424</v>
      </c>
      <c r="B682" s="20">
        <v>107.48000335693359</v>
      </c>
      <c r="C682" s="20">
        <v>446.97000122070313</v>
      </c>
      <c r="D682" s="30">
        <f t="shared" si="10"/>
        <v>-2.7770236183411789E-2</v>
      </c>
      <c r="E682" s="30">
        <f t="shared" si="10"/>
        <v>2.3546550084119211E-3</v>
      </c>
    </row>
    <row r="683" spans="1:5" x14ac:dyDescent="0.25">
      <c r="A683" s="21">
        <v>44421</v>
      </c>
      <c r="B683" s="20">
        <v>110.5500030517578</v>
      </c>
      <c r="C683" s="20">
        <v>445.92001342773438</v>
      </c>
      <c r="D683" s="30">
        <f t="shared" si="10"/>
        <v>3.8028197669087271E-2</v>
      </c>
      <c r="E683" s="30">
        <f t="shared" si="10"/>
        <v>1.8198380239258238E-3</v>
      </c>
    </row>
    <row r="684" spans="1:5" x14ac:dyDescent="0.25">
      <c r="A684" s="21">
        <v>44420</v>
      </c>
      <c r="B684" s="20">
        <v>106.5</v>
      </c>
      <c r="C684" s="20">
        <v>445.1099853515625</v>
      </c>
      <c r="D684" s="30">
        <f t="shared" si="10"/>
        <v>-1.0958398048212858E-2</v>
      </c>
      <c r="E684" s="30">
        <f t="shared" si="10"/>
        <v>2.9969502364324274E-3</v>
      </c>
    </row>
    <row r="685" spans="1:5" x14ac:dyDescent="0.25">
      <c r="A685" s="21">
        <v>44419</v>
      </c>
      <c r="B685" s="20">
        <v>107.6800003051758</v>
      </c>
      <c r="C685" s="20">
        <v>443.77999877929688</v>
      </c>
      <c r="D685" s="30">
        <f t="shared" si="10"/>
        <v>1.1269692997845526E-2</v>
      </c>
      <c r="E685" s="30">
        <f t="shared" si="10"/>
        <v>2.484878742467389E-3</v>
      </c>
    </row>
    <row r="686" spans="1:5" x14ac:dyDescent="0.25">
      <c r="A686" s="21">
        <v>44418</v>
      </c>
      <c r="B686" s="20">
        <v>106.48000335693359</v>
      </c>
      <c r="C686" s="20">
        <v>442.67999267578119</v>
      </c>
      <c r="D686" s="30">
        <f t="shared" si="10"/>
        <v>-1.0224934517556128E-2</v>
      </c>
      <c r="E686" s="30">
        <f t="shared" si="10"/>
        <v>1.2439503921803929E-3</v>
      </c>
    </row>
    <row r="687" spans="1:5" x14ac:dyDescent="0.25">
      <c r="A687" s="21">
        <v>44417</v>
      </c>
      <c r="B687" s="20">
        <v>107.5800018310547</v>
      </c>
      <c r="C687" s="20">
        <v>442.1300048828125</v>
      </c>
      <c r="D687" s="30">
        <f t="shared" si="10"/>
        <v>-2.2977011763444244E-2</v>
      </c>
      <c r="E687" s="30">
        <f t="shared" si="10"/>
        <v>-8.1354462136384864E-4</v>
      </c>
    </row>
    <row r="688" spans="1:5" x14ac:dyDescent="0.25">
      <c r="A688" s="21">
        <v>44414</v>
      </c>
      <c r="B688" s="20">
        <v>110.11000061035161</v>
      </c>
      <c r="C688" s="20">
        <v>442.489990234375</v>
      </c>
      <c r="D688" s="30">
        <f t="shared" si="10"/>
        <v>-1.9937675960765233E-2</v>
      </c>
      <c r="E688" s="30">
        <f t="shared" si="10"/>
        <v>1.6524367362660275E-3</v>
      </c>
    </row>
    <row r="689" spans="1:5" x14ac:dyDescent="0.25">
      <c r="A689" s="21">
        <v>44413</v>
      </c>
      <c r="B689" s="20">
        <v>112.34999847412109</v>
      </c>
      <c r="C689" s="20">
        <v>441.760009765625</v>
      </c>
      <c r="D689" s="30">
        <f t="shared" si="10"/>
        <v>-5.4054040165034456E-2</v>
      </c>
      <c r="E689" s="30">
        <f t="shared" si="10"/>
        <v>6.332859605726826E-3</v>
      </c>
    </row>
    <row r="690" spans="1:5" x14ac:dyDescent="0.25">
      <c r="A690" s="21">
        <v>44412</v>
      </c>
      <c r="B690" s="20">
        <v>118.76999664306641</v>
      </c>
      <c r="C690" s="20">
        <v>438.98001098632813</v>
      </c>
      <c r="D690" s="30">
        <f t="shared" si="10"/>
        <v>5.517056875592008E-2</v>
      </c>
      <c r="E690" s="30">
        <f t="shared" si="10"/>
        <v>-4.9189231331270289E-3</v>
      </c>
    </row>
    <row r="691" spans="1:5" x14ac:dyDescent="0.25">
      <c r="A691" s="21">
        <v>44411</v>
      </c>
      <c r="B691" s="20">
        <v>112.55999755859381</v>
      </c>
      <c r="C691" s="20">
        <v>441.14999389648438</v>
      </c>
      <c r="D691" s="30">
        <f t="shared" si="10"/>
        <v>3.6177855146287907E-2</v>
      </c>
      <c r="E691" s="30">
        <f t="shared" si="10"/>
        <v>8.135463763766726E-3</v>
      </c>
    </row>
    <row r="692" spans="1:5" x14ac:dyDescent="0.25">
      <c r="A692" s="21">
        <v>44410</v>
      </c>
      <c r="B692" s="20">
        <v>108.629997253418</v>
      </c>
      <c r="C692" s="20">
        <v>437.58999633789063</v>
      </c>
      <c r="D692" s="30">
        <f t="shared" si="10"/>
        <v>2.2977632130276593E-2</v>
      </c>
      <c r="E692" s="30">
        <f t="shared" si="10"/>
        <v>-2.0980443028566498E-3</v>
      </c>
    </row>
    <row r="693" spans="1:5" x14ac:dyDescent="0.25">
      <c r="A693" s="21">
        <v>44407</v>
      </c>
      <c r="B693" s="20">
        <v>106.19000244140619</v>
      </c>
      <c r="C693" s="20">
        <v>438.510009765625</v>
      </c>
      <c r="D693" s="30">
        <f t="shared" si="10"/>
        <v>3.1471642440095371E-2</v>
      </c>
      <c r="E693" s="30">
        <f t="shared" si="10"/>
        <v>-4.8564260989462094E-3</v>
      </c>
    </row>
    <row r="694" spans="1:5" x14ac:dyDescent="0.25">
      <c r="A694" s="21">
        <v>44406</v>
      </c>
      <c r="B694" s="20">
        <v>102.9499969482422</v>
      </c>
      <c r="C694" s="20">
        <v>440.64999389648438</v>
      </c>
      <c r="D694" s="30">
        <f t="shared" si="10"/>
        <v>5.1261070432173872E-2</v>
      </c>
      <c r="E694" s="30">
        <f t="shared" si="10"/>
        <v>4.1474087457764597E-3</v>
      </c>
    </row>
    <row r="695" spans="1:5" x14ac:dyDescent="0.25">
      <c r="A695" s="21">
        <v>44405</v>
      </c>
      <c r="B695" s="20">
        <v>97.930000305175781</v>
      </c>
      <c r="C695" s="20">
        <v>438.82998657226563</v>
      </c>
      <c r="D695" s="30">
        <f t="shared" si="10"/>
        <v>7.579920486001579E-2</v>
      </c>
      <c r="E695" s="30">
        <f t="shared" si="10"/>
        <v>-4.1006626125783541E-4</v>
      </c>
    </row>
    <row r="696" spans="1:5" x14ac:dyDescent="0.25">
      <c r="A696" s="21">
        <v>44404</v>
      </c>
      <c r="B696" s="20">
        <v>91.029998779296875</v>
      </c>
      <c r="C696" s="20">
        <v>439.010009765625</v>
      </c>
      <c r="D696" s="30">
        <f t="shared" si="10"/>
        <v>-8.6038000234481826E-3</v>
      </c>
      <c r="E696" s="30">
        <f t="shared" si="10"/>
        <v>-4.5575694937142197E-3</v>
      </c>
    </row>
    <row r="697" spans="1:5" x14ac:dyDescent="0.25">
      <c r="A697" s="21">
        <v>44403</v>
      </c>
      <c r="B697" s="20">
        <v>91.819999694824219</v>
      </c>
      <c r="C697" s="20">
        <v>441.01998901367188</v>
      </c>
      <c r="D697" s="30">
        <f t="shared" si="10"/>
        <v>-3.581137553882896E-3</v>
      </c>
      <c r="E697" s="30">
        <f t="shared" si="10"/>
        <v>2.454849675574744E-3</v>
      </c>
    </row>
    <row r="698" spans="1:5" x14ac:dyDescent="0.25">
      <c r="A698" s="21">
        <v>44400</v>
      </c>
      <c r="B698" s="20">
        <v>92.150001525878906</v>
      </c>
      <c r="C698" s="20">
        <v>439.94000244140619</v>
      </c>
      <c r="D698" s="30">
        <f t="shared" si="10"/>
        <v>1.0305914382650938E-2</v>
      </c>
      <c r="E698" s="30">
        <f t="shared" si="10"/>
        <v>1.0287996771777497E-2</v>
      </c>
    </row>
    <row r="699" spans="1:5" x14ac:dyDescent="0.25">
      <c r="A699" s="21">
        <v>44399</v>
      </c>
      <c r="B699" s="20">
        <v>91.209999084472656</v>
      </c>
      <c r="C699" s="20">
        <v>435.45999145507813</v>
      </c>
      <c r="D699" s="30">
        <f t="shared" si="10"/>
        <v>2.0131924266166834E-2</v>
      </c>
      <c r="E699" s="30">
        <f t="shared" si="10"/>
        <v>2.0941288405762482E-3</v>
      </c>
    </row>
    <row r="700" spans="1:5" x14ac:dyDescent="0.25">
      <c r="A700" s="21">
        <v>44398</v>
      </c>
      <c r="B700" s="20">
        <v>89.410003662109375</v>
      </c>
      <c r="C700" s="20">
        <v>434.54998779296881</v>
      </c>
      <c r="D700" s="30">
        <f t="shared" si="10"/>
        <v>2.6403432850906183E-2</v>
      </c>
      <c r="E700" s="30">
        <f t="shared" si="10"/>
        <v>8.0962980887611113E-3</v>
      </c>
    </row>
    <row r="701" spans="1:5" x14ac:dyDescent="0.25">
      <c r="A701" s="21">
        <v>44397</v>
      </c>
      <c r="B701" s="20">
        <v>87.110000610351563</v>
      </c>
      <c r="C701" s="20">
        <v>431.05999755859381</v>
      </c>
      <c r="D701" s="30">
        <f t="shared" si="10"/>
        <v>6.1214918929093365E-3</v>
      </c>
      <c r="E701" s="30">
        <f t="shared" si="10"/>
        <v>1.4330414665499891E-2</v>
      </c>
    </row>
    <row r="702" spans="1:5" x14ac:dyDescent="0.25">
      <c r="A702" s="21">
        <v>44396</v>
      </c>
      <c r="B702" s="20">
        <v>86.580001831054688</v>
      </c>
      <c r="C702" s="20">
        <v>424.97000122070313</v>
      </c>
      <c r="D702" s="30">
        <f t="shared" si="10"/>
        <v>8.0335597428051742E-3</v>
      </c>
      <c r="E702" s="30">
        <f t="shared" si="10"/>
        <v>-1.4767921294730924E-2</v>
      </c>
    </row>
    <row r="703" spans="1:5" x14ac:dyDescent="0.25">
      <c r="A703" s="21">
        <v>44393</v>
      </c>
      <c r="B703" s="20">
        <v>85.889999389648438</v>
      </c>
      <c r="C703" s="20">
        <v>431.33999633789063</v>
      </c>
      <c r="D703" s="30">
        <f t="shared" si="10"/>
        <v>-1.1963659402695503E-2</v>
      </c>
      <c r="E703" s="30">
        <f t="shared" si="10"/>
        <v>-7.8435966926034828E-3</v>
      </c>
    </row>
    <row r="704" spans="1:5" x14ac:dyDescent="0.25">
      <c r="A704" s="21">
        <v>44392</v>
      </c>
      <c r="B704" s="20">
        <v>86.930000305175781</v>
      </c>
      <c r="C704" s="20">
        <v>434.75</v>
      </c>
      <c r="D704" s="30">
        <f t="shared" si="10"/>
        <v>-2.3806880111501338E-2</v>
      </c>
      <c r="E704" s="30">
        <f t="shared" si="10"/>
        <v>-3.4155287633637066E-3</v>
      </c>
    </row>
    <row r="705" spans="1:5" x14ac:dyDescent="0.25">
      <c r="A705" s="21">
        <v>44391</v>
      </c>
      <c r="B705" s="20">
        <v>89.050003051757813</v>
      </c>
      <c r="C705" s="20">
        <v>436.239990234375</v>
      </c>
      <c r="D705" s="30">
        <f t="shared" si="10"/>
        <v>-1.3405706357577873E-2</v>
      </c>
      <c r="E705" s="30">
        <f t="shared" si="10"/>
        <v>1.4922149313552069E-3</v>
      </c>
    </row>
    <row r="706" spans="1:5" x14ac:dyDescent="0.25">
      <c r="A706" s="21">
        <v>44390</v>
      </c>
      <c r="B706" s="20">
        <v>90.260002136230469</v>
      </c>
      <c r="C706" s="20">
        <v>435.58999633789063</v>
      </c>
      <c r="D706" s="30">
        <f t="shared" si="10"/>
        <v>-6.0565514497278317E-3</v>
      </c>
      <c r="E706" s="30">
        <f t="shared" si="10"/>
        <v>-3.4089646750015135E-3</v>
      </c>
    </row>
    <row r="707" spans="1:5" x14ac:dyDescent="0.25">
      <c r="A707" s="21">
        <v>44389</v>
      </c>
      <c r="B707" s="20">
        <v>90.80999755859375</v>
      </c>
      <c r="C707" s="20">
        <v>437.07998657226563</v>
      </c>
      <c r="D707" s="30">
        <f t="shared" ref="D707:E754" si="11">+B707/B708-1</f>
        <v>-9.9014263778129941E-4</v>
      </c>
      <c r="E707" s="30">
        <f t="shared" si="11"/>
        <v>3.5819195397361892E-3</v>
      </c>
    </row>
    <row r="708" spans="1:5" x14ac:dyDescent="0.25">
      <c r="A708" s="21">
        <v>44386</v>
      </c>
      <c r="B708" s="20">
        <v>90.900001525878906</v>
      </c>
      <c r="C708" s="20">
        <v>435.51998901367188</v>
      </c>
      <c r="D708" s="30">
        <f t="shared" si="11"/>
        <v>1.2926272450667131E-2</v>
      </c>
      <c r="E708" s="30">
        <f t="shared" si="11"/>
        <v>1.0674778247933281E-2</v>
      </c>
    </row>
    <row r="709" spans="1:5" x14ac:dyDescent="0.25">
      <c r="A709" s="21">
        <v>44385</v>
      </c>
      <c r="B709" s="20">
        <v>89.739997863769531</v>
      </c>
      <c r="C709" s="20">
        <v>430.92001342773438</v>
      </c>
      <c r="D709" s="30">
        <f t="shared" si="11"/>
        <v>-8.8359072638424241E-3</v>
      </c>
      <c r="E709" s="30">
        <f t="shared" si="11"/>
        <v>-8.1479954356390438E-3</v>
      </c>
    </row>
    <row r="710" spans="1:5" x14ac:dyDescent="0.25">
      <c r="A710" s="21">
        <v>44384</v>
      </c>
      <c r="B710" s="20">
        <v>90.540000915527344</v>
      </c>
      <c r="C710" s="20">
        <v>434.45999145507813</v>
      </c>
      <c r="D710" s="30">
        <f t="shared" si="11"/>
        <v>-4.1600510790662737E-2</v>
      </c>
      <c r="E710" s="30">
        <f t="shared" si="11"/>
        <v>3.5340558639529451E-3</v>
      </c>
    </row>
    <row r="711" spans="1:5" x14ac:dyDescent="0.25">
      <c r="A711" s="21">
        <v>44383</v>
      </c>
      <c r="B711" s="20">
        <v>94.470001220703125</v>
      </c>
      <c r="C711" s="20">
        <v>432.92999267578119</v>
      </c>
      <c r="D711" s="30">
        <f t="shared" si="11"/>
        <v>-2.4286772434086723E-3</v>
      </c>
      <c r="E711" s="30">
        <f t="shared" si="11"/>
        <v>-1.8214713241225811E-3</v>
      </c>
    </row>
    <row r="712" spans="1:5" x14ac:dyDescent="0.25">
      <c r="A712" s="21">
        <v>44379</v>
      </c>
      <c r="B712" s="20">
        <v>94.699996948242188</v>
      </c>
      <c r="C712" s="20">
        <v>433.72000122070313</v>
      </c>
      <c r="D712" s="30">
        <f t="shared" si="11"/>
        <v>1.4896575136823742E-2</v>
      </c>
      <c r="E712" s="30">
        <f t="shared" si="11"/>
        <v>7.643539253548548E-3</v>
      </c>
    </row>
    <row r="713" spans="1:5" x14ac:dyDescent="0.25">
      <c r="A713" s="21">
        <v>44378</v>
      </c>
      <c r="B713" s="20">
        <v>93.30999755859375</v>
      </c>
      <c r="C713" s="20">
        <v>430.42999267578119</v>
      </c>
      <c r="D713" s="30">
        <f t="shared" si="11"/>
        <v>-6.6006892852940036E-3</v>
      </c>
      <c r="E713" s="30">
        <f t="shared" si="11"/>
        <v>5.5365956424437979E-3</v>
      </c>
    </row>
    <row r="714" spans="1:5" x14ac:dyDescent="0.25">
      <c r="A714" s="21">
        <v>44377</v>
      </c>
      <c r="B714" s="20">
        <v>93.930000305175781</v>
      </c>
      <c r="C714" s="20">
        <v>428.05999755859381</v>
      </c>
      <c r="D714" s="30">
        <f t="shared" si="11"/>
        <v>4.9262777340049579E-2</v>
      </c>
      <c r="E714" s="30">
        <f t="shared" si="11"/>
        <v>8.4167720665950796E-4</v>
      </c>
    </row>
    <row r="715" spans="1:5" x14ac:dyDescent="0.25">
      <c r="A715" s="21">
        <v>44376</v>
      </c>
      <c r="B715" s="20">
        <v>89.519996643066406</v>
      </c>
      <c r="C715" s="20">
        <v>427.70001220703119</v>
      </c>
      <c r="D715" s="30">
        <f t="shared" si="11"/>
        <v>2.8020151133501203E-2</v>
      </c>
      <c r="E715" s="30">
        <f t="shared" si="11"/>
        <v>5.3807515304282738E-4</v>
      </c>
    </row>
    <row r="716" spans="1:5" x14ac:dyDescent="0.25">
      <c r="A716" s="21">
        <v>44375</v>
      </c>
      <c r="B716" s="20">
        <v>87.080001831054688</v>
      </c>
      <c r="C716" s="20">
        <v>427.47000122070313</v>
      </c>
      <c r="D716" s="30">
        <f t="shared" si="11"/>
        <v>1.7052079393105934E-2</v>
      </c>
      <c r="E716" s="30">
        <f t="shared" si="11"/>
        <v>2.0159300032134286E-3</v>
      </c>
    </row>
    <row r="717" spans="1:5" x14ac:dyDescent="0.25">
      <c r="A717" s="21">
        <v>44372</v>
      </c>
      <c r="B717" s="20">
        <v>85.620002746582031</v>
      </c>
      <c r="C717" s="20">
        <v>426.6099853515625</v>
      </c>
      <c r="D717" s="30">
        <f t="shared" si="11"/>
        <v>-5.5748633687064952E-3</v>
      </c>
      <c r="E717" s="30">
        <f t="shared" si="11"/>
        <v>3.5520565193292164E-3</v>
      </c>
    </row>
    <row r="718" spans="1:5" x14ac:dyDescent="0.25">
      <c r="A718" s="21">
        <v>44371</v>
      </c>
      <c r="B718" s="20">
        <v>86.099998474121094</v>
      </c>
      <c r="C718" s="20">
        <v>425.10000610351563</v>
      </c>
      <c r="D718" s="30">
        <f t="shared" si="11"/>
        <v>2.7201130847029464E-2</v>
      </c>
      <c r="E718" s="30">
        <f t="shared" si="11"/>
        <v>5.9157594980905337E-3</v>
      </c>
    </row>
    <row r="719" spans="1:5" x14ac:dyDescent="0.25">
      <c r="A719" s="21">
        <v>44370</v>
      </c>
      <c r="B719" s="20">
        <v>83.819999694824219</v>
      </c>
      <c r="C719" s="20">
        <v>422.60000610351563</v>
      </c>
      <c r="D719" s="30">
        <f t="shared" si="11"/>
        <v>2.8714747369191773E-3</v>
      </c>
      <c r="E719" s="30">
        <f t="shared" si="11"/>
        <v>-1.2053113036865071E-3</v>
      </c>
    </row>
    <row r="720" spans="1:5" x14ac:dyDescent="0.25">
      <c r="A720" s="21">
        <v>44369</v>
      </c>
      <c r="B720" s="20">
        <v>83.580001831054688</v>
      </c>
      <c r="C720" s="20">
        <v>423.1099853515625</v>
      </c>
      <c r="D720" s="30">
        <f t="shared" si="11"/>
        <v>1.1986990399100783E-2</v>
      </c>
      <c r="E720" s="30">
        <f t="shared" si="11"/>
        <v>5.3461960706966405E-3</v>
      </c>
    </row>
    <row r="721" spans="1:5" x14ac:dyDescent="0.25">
      <c r="A721" s="21">
        <v>44368</v>
      </c>
      <c r="B721" s="20">
        <v>82.589996337890625</v>
      </c>
      <c r="C721" s="20">
        <v>420.8599853515625</v>
      </c>
      <c r="D721" s="30">
        <f t="shared" si="11"/>
        <v>-2.4335559962848974E-2</v>
      </c>
      <c r="E721" s="30">
        <f t="shared" si="11"/>
        <v>1.43159445955785E-2</v>
      </c>
    </row>
    <row r="722" spans="1:5" x14ac:dyDescent="0.25">
      <c r="A722" s="21">
        <v>44365</v>
      </c>
      <c r="B722" s="20">
        <v>84.650001525878906</v>
      </c>
      <c r="C722" s="20">
        <v>414.92001342773438</v>
      </c>
      <c r="D722" s="30">
        <f t="shared" si="11"/>
        <v>1.064379965512563E-3</v>
      </c>
      <c r="E722" s="30">
        <f t="shared" si="11"/>
        <v>-1.670731988666041E-2</v>
      </c>
    </row>
    <row r="723" spans="1:5" x14ac:dyDescent="0.25">
      <c r="A723" s="21">
        <v>44364</v>
      </c>
      <c r="B723" s="20">
        <v>84.55999755859375</v>
      </c>
      <c r="C723" s="20">
        <v>421.97000122070313</v>
      </c>
      <c r="D723" s="30">
        <f t="shared" si="11"/>
        <v>5.5548582128798207E-2</v>
      </c>
      <c r="E723" s="30">
        <f t="shared" si="11"/>
        <v>-3.3162951770204785E-4</v>
      </c>
    </row>
    <row r="724" spans="1:5" x14ac:dyDescent="0.25">
      <c r="A724" s="21">
        <v>44363</v>
      </c>
      <c r="B724" s="20">
        <v>80.110000610351563</v>
      </c>
      <c r="C724" s="20">
        <v>422.1099853515625</v>
      </c>
      <c r="D724" s="30">
        <f t="shared" si="11"/>
        <v>-4.4737244301040757E-3</v>
      </c>
      <c r="E724" s="30">
        <f t="shared" si="11"/>
        <v>-5.5833621688300417E-3</v>
      </c>
    </row>
    <row r="725" spans="1:5" x14ac:dyDescent="0.25">
      <c r="A725" s="21">
        <v>44362</v>
      </c>
      <c r="B725" s="20">
        <v>80.470001220703125</v>
      </c>
      <c r="C725" s="20">
        <v>424.48001098632813</v>
      </c>
      <c r="D725" s="30">
        <f t="shared" si="11"/>
        <v>-1.32434309091225E-2</v>
      </c>
      <c r="E725" s="30">
        <f t="shared" si="11"/>
        <v>-1.8341691233246804E-3</v>
      </c>
    </row>
    <row r="726" spans="1:5" x14ac:dyDescent="0.25">
      <c r="A726" s="21">
        <v>44361</v>
      </c>
      <c r="B726" s="20">
        <v>81.550003051757813</v>
      </c>
      <c r="C726" s="20">
        <v>425.260009765625</v>
      </c>
      <c r="D726" s="30">
        <f t="shared" si="11"/>
        <v>2.9517341086022775E-3</v>
      </c>
      <c r="E726" s="30">
        <f t="shared" si="11"/>
        <v>2.2389578668835508E-3</v>
      </c>
    </row>
    <row r="727" spans="1:5" x14ac:dyDescent="0.25">
      <c r="A727" s="21">
        <v>44358</v>
      </c>
      <c r="B727" s="20">
        <v>81.30999755859375</v>
      </c>
      <c r="C727" s="20">
        <v>424.30999755859381</v>
      </c>
      <c r="D727" s="30">
        <f t="shared" si="11"/>
        <v>-3.0652281447213214E-3</v>
      </c>
      <c r="E727" s="30">
        <f t="shared" si="11"/>
        <v>1.6524922245408913E-3</v>
      </c>
    </row>
    <row r="728" spans="1:5" x14ac:dyDescent="0.25">
      <c r="A728" s="21">
        <v>44357</v>
      </c>
      <c r="B728" s="20">
        <v>81.55999755859375</v>
      </c>
      <c r="C728" s="20">
        <v>423.6099853515625</v>
      </c>
      <c r="D728" s="30">
        <f t="shared" si="11"/>
        <v>2.0009986148584069E-2</v>
      </c>
      <c r="E728" s="30">
        <f t="shared" si="11"/>
        <v>4.6483848771483594E-3</v>
      </c>
    </row>
    <row r="729" spans="1:5" x14ac:dyDescent="0.25">
      <c r="A729" s="21">
        <v>44356</v>
      </c>
      <c r="B729" s="20">
        <v>79.959999084472656</v>
      </c>
      <c r="C729" s="20">
        <v>421.64999389648438</v>
      </c>
      <c r="D729" s="30">
        <f t="shared" si="11"/>
        <v>-1.149709867960258E-2</v>
      </c>
      <c r="E729" s="30">
        <f t="shared" si="11"/>
        <v>-1.4919126755557066E-3</v>
      </c>
    </row>
    <row r="730" spans="1:5" x14ac:dyDescent="0.25">
      <c r="A730" s="21">
        <v>44355</v>
      </c>
      <c r="B730" s="20">
        <v>80.889999389648438</v>
      </c>
      <c r="C730" s="20">
        <v>422.27999877929688</v>
      </c>
      <c r="D730" s="30">
        <f t="shared" si="11"/>
        <v>-5.6545678316022308E-3</v>
      </c>
      <c r="E730" s="30">
        <f t="shared" si="11"/>
        <v>2.131654879800049E-4</v>
      </c>
    </row>
    <row r="731" spans="1:5" x14ac:dyDescent="0.25">
      <c r="A731" s="21">
        <v>44354</v>
      </c>
      <c r="B731" s="20">
        <v>81.349998474121094</v>
      </c>
      <c r="C731" s="20">
        <v>422.19000244140619</v>
      </c>
      <c r="D731" s="30">
        <f t="shared" si="11"/>
        <v>-2.8193595461043497E-3</v>
      </c>
      <c r="E731" s="30">
        <f t="shared" si="11"/>
        <v>-9.701932233503463E-4</v>
      </c>
    </row>
    <row r="732" spans="1:5" x14ac:dyDescent="0.25">
      <c r="A732" s="21">
        <v>44351</v>
      </c>
      <c r="B732" s="20">
        <v>81.580001831054688</v>
      </c>
      <c r="C732" s="20">
        <v>422.60000610351563</v>
      </c>
      <c r="D732" s="30">
        <f t="shared" si="11"/>
        <v>1.6193361628364489E-2</v>
      </c>
      <c r="E732" s="30">
        <f t="shared" si="11"/>
        <v>9.1458728904250108E-3</v>
      </c>
    </row>
    <row r="733" spans="1:5" x14ac:dyDescent="0.25">
      <c r="A733" s="21">
        <v>44350</v>
      </c>
      <c r="B733" s="20">
        <v>80.279998779296875</v>
      </c>
      <c r="C733" s="20">
        <v>418.76998901367188</v>
      </c>
      <c r="D733" s="30">
        <f t="shared" si="11"/>
        <v>-2.0617328488942488E-2</v>
      </c>
      <c r="E733" s="30">
        <f t="shared" si="11"/>
        <v>-3.7113639483952188E-3</v>
      </c>
    </row>
    <row r="734" spans="1:5" x14ac:dyDescent="0.25">
      <c r="A734" s="21">
        <v>44349</v>
      </c>
      <c r="B734" s="20">
        <v>81.970001220703125</v>
      </c>
      <c r="C734" s="20">
        <v>420.32998657226563</v>
      </c>
      <c r="D734" s="30">
        <f t="shared" si="11"/>
        <v>1.4354704828053899E-2</v>
      </c>
      <c r="E734" s="30">
        <f t="shared" si="11"/>
        <v>1.5726001939970757E-3</v>
      </c>
    </row>
    <row r="735" spans="1:5" x14ac:dyDescent="0.25">
      <c r="A735" s="21">
        <v>44348</v>
      </c>
      <c r="B735" s="20">
        <v>80.80999755859375</v>
      </c>
      <c r="C735" s="20">
        <v>419.67001342773438</v>
      </c>
      <c r="D735" s="30">
        <f t="shared" si="11"/>
        <v>9.1158305550385066E-3</v>
      </c>
      <c r="E735" s="30">
        <f t="shared" si="11"/>
        <v>-8.8085684615901716E-4</v>
      </c>
    </row>
    <row r="736" spans="1:5" x14ac:dyDescent="0.25">
      <c r="A736" s="21">
        <v>44344</v>
      </c>
      <c r="B736" s="20">
        <v>80.080001831054688</v>
      </c>
      <c r="C736" s="20">
        <v>420.04000854492188</v>
      </c>
      <c r="D736" s="30">
        <f t="shared" si="11"/>
        <v>2.1168116562986006E-2</v>
      </c>
      <c r="E736" s="30">
        <f t="shared" si="11"/>
        <v>1.7887380684380449E-3</v>
      </c>
    </row>
    <row r="737" spans="1:5" x14ac:dyDescent="0.25">
      <c r="A737" s="21">
        <v>44343</v>
      </c>
      <c r="B737" s="20">
        <v>78.419998168945313</v>
      </c>
      <c r="C737" s="20">
        <v>419.29000854492188</v>
      </c>
      <c r="D737" s="30">
        <f t="shared" si="11"/>
        <v>1.021213106899177E-3</v>
      </c>
      <c r="E737" s="30">
        <f t="shared" si="11"/>
        <v>5.2497486543545691E-4</v>
      </c>
    </row>
    <row r="738" spans="1:5" x14ac:dyDescent="0.25">
      <c r="A738" s="21">
        <v>44342</v>
      </c>
      <c r="B738" s="20">
        <v>78.339996337890625</v>
      </c>
      <c r="C738" s="20">
        <v>419.07000732421881</v>
      </c>
      <c r="D738" s="30">
        <f t="shared" si="11"/>
        <v>6.1648564574408038E-3</v>
      </c>
      <c r="E738" s="30">
        <f t="shared" si="11"/>
        <v>1.9845474111135353E-3</v>
      </c>
    </row>
    <row r="739" spans="1:5" x14ac:dyDescent="0.25">
      <c r="A739" s="21">
        <v>44341</v>
      </c>
      <c r="B739" s="20">
        <v>77.860000610351563</v>
      </c>
      <c r="C739" s="20">
        <v>418.239990234375</v>
      </c>
      <c r="D739" s="30">
        <f t="shared" si="11"/>
        <v>5.423529903205937E-3</v>
      </c>
      <c r="E739" s="30">
        <f t="shared" si="11"/>
        <v>-2.2187254898178299E-3</v>
      </c>
    </row>
    <row r="740" spans="1:5" x14ac:dyDescent="0.25">
      <c r="A740" s="21">
        <v>44340</v>
      </c>
      <c r="B740" s="20">
        <v>77.44000244140625</v>
      </c>
      <c r="C740" s="20">
        <v>419.17001342773438</v>
      </c>
      <c r="D740" s="30">
        <f t="shared" si="11"/>
        <v>3.4988243989564349E-3</v>
      </c>
      <c r="E740" s="30">
        <f t="shared" si="11"/>
        <v>1.0194271368004548E-2</v>
      </c>
    </row>
    <row r="741" spans="1:5" x14ac:dyDescent="0.25">
      <c r="A741" s="21">
        <v>44337</v>
      </c>
      <c r="B741" s="20">
        <v>77.169998168945313</v>
      </c>
      <c r="C741" s="20">
        <v>414.94000244140619</v>
      </c>
      <c r="D741" s="30">
        <f t="shared" si="11"/>
        <v>-1.1401478573969781E-2</v>
      </c>
      <c r="E741" s="30">
        <f t="shared" si="11"/>
        <v>-8.187158998509414E-4</v>
      </c>
    </row>
    <row r="742" spans="1:5" x14ac:dyDescent="0.25">
      <c r="A742" s="21">
        <v>44336</v>
      </c>
      <c r="B742" s="20">
        <v>78.05999755859375</v>
      </c>
      <c r="C742" s="20">
        <v>415.27999877929688</v>
      </c>
      <c r="D742" s="30">
        <f t="shared" si="11"/>
        <v>2.4006219612657365E-2</v>
      </c>
      <c r="E742" s="30">
        <f t="shared" si="11"/>
        <v>1.0757955472233016E-2</v>
      </c>
    </row>
    <row r="743" spans="1:5" x14ac:dyDescent="0.25">
      <c r="A743" s="21">
        <v>44335</v>
      </c>
      <c r="B743" s="20">
        <v>76.230003356933594</v>
      </c>
      <c r="C743" s="20">
        <v>410.8599853515625</v>
      </c>
      <c r="D743" s="30">
        <f t="shared" si="11"/>
        <v>2.4046223224351682E-2</v>
      </c>
      <c r="E743" s="30">
        <f t="shared" si="11"/>
        <v>-2.6217825009536844E-3</v>
      </c>
    </row>
    <row r="744" spans="1:5" x14ac:dyDescent="0.25">
      <c r="A744" s="21">
        <v>44334</v>
      </c>
      <c r="B744" s="20">
        <v>74.44000244140625</v>
      </c>
      <c r="C744" s="20">
        <v>411.94000244140619</v>
      </c>
      <c r="D744" s="30">
        <f t="shared" si="11"/>
        <v>-2.813115608575778E-3</v>
      </c>
      <c r="E744" s="30">
        <f t="shared" si="11"/>
        <v>-8.6156783474209409E-3</v>
      </c>
    </row>
    <row r="745" spans="1:5" x14ac:dyDescent="0.25">
      <c r="A745" s="21">
        <v>44333</v>
      </c>
      <c r="B745" s="20">
        <v>74.650001525878906</v>
      </c>
      <c r="C745" s="20">
        <v>415.51998901367188</v>
      </c>
      <c r="D745" s="30">
        <f t="shared" si="11"/>
        <v>8.0446696520075633E-4</v>
      </c>
      <c r="E745" s="30">
        <f t="shared" si="11"/>
        <v>-2.5445234835108632E-3</v>
      </c>
    </row>
    <row r="746" spans="1:5" x14ac:dyDescent="0.25">
      <c r="A746" s="21">
        <v>44330</v>
      </c>
      <c r="B746" s="20">
        <v>74.589996337890625</v>
      </c>
      <c r="C746" s="20">
        <v>416.57998657226563</v>
      </c>
      <c r="D746" s="30">
        <f t="shared" si="11"/>
        <v>2.0522644344727947E-2</v>
      </c>
      <c r="E746" s="30">
        <f t="shared" si="11"/>
        <v>1.5355337359152399E-2</v>
      </c>
    </row>
    <row r="747" spans="1:5" x14ac:dyDescent="0.25">
      <c r="A747" s="21">
        <v>44329</v>
      </c>
      <c r="B747" s="20">
        <v>73.089996337890625</v>
      </c>
      <c r="C747" s="20">
        <v>410.27999877929688</v>
      </c>
      <c r="D747" s="30">
        <f t="shared" si="11"/>
        <v>-2.0766386179429386E-2</v>
      </c>
      <c r="E747" s="30">
        <f t="shared" si="11"/>
        <v>1.2012518372009451E-2</v>
      </c>
    </row>
    <row r="748" spans="1:5" x14ac:dyDescent="0.25">
      <c r="A748" s="21">
        <v>44328</v>
      </c>
      <c r="B748" s="20">
        <v>74.639999389648438</v>
      </c>
      <c r="C748" s="20">
        <v>405.41000366210938</v>
      </c>
      <c r="D748" s="30">
        <f t="shared" si="11"/>
        <v>-2.850452153082017E-2</v>
      </c>
      <c r="E748" s="30">
        <f t="shared" si="11"/>
        <v>-2.1245233032779476E-2</v>
      </c>
    </row>
    <row r="749" spans="1:5" x14ac:dyDescent="0.25">
      <c r="A749" s="21">
        <v>44327</v>
      </c>
      <c r="B749" s="20">
        <v>76.830001831054688</v>
      </c>
      <c r="C749" s="20">
        <v>414.20999145507813</v>
      </c>
      <c r="D749" s="30">
        <f t="shared" si="11"/>
        <v>1.1054138582699657E-2</v>
      </c>
      <c r="E749" s="30">
        <f t="shared" si="11"/>
        <v>-8.9247522719507755E-3</v>
      </c>
    </row>
    <row r="750" spans="1:5" x14ac:dyDescent="0.25">
      <c r="A750" s="21">
        <v>44326</v>
      </c>
      <c r="B750" s="20">
        <v>75.989997863769531</v>
      </c>
      <c r="C750" s="20">
        <v>417.94000244140619</v>
      </c>
      <c r="D750" s="30">
        <f t="shared" si="11"/>
        <v>-3.57822583705526E-2</v>
      </c>
      <c r="E750" s="30">
        <f t="shared" si="11"/>
        <v>-9.9023801860437244E-3</v>
      </c>
    </row>
    <row r="751" spans="1:5" x14ac:dyDescent="0.25">
      <c r="A751" s="21">
        <v>44323</v>
      </c>
      <c r="B751" s="20">
        <v>78.80999755859375</v>
      </c>
      <c r="C751" s="20">
        <v>422.1199951171875</v>
      </c>
      <c r="D751" s="30">
        <f t="shared" si="11"/>
        <v>1.181150566381417E-2</v>
      </c>
      <c r="E751" s="30">
        <f t="shared" si="11"/>
        <v>7.2779911223974647E-3</v>
      </c>
    </row>
    <row r="752" spans="1:5" x14ac:dyDescent="0.25">
      <c r="A752" s="21">
        <v>44322</v>
      </c>
      <c r="B752" s="20">
        <v>77.889999389648438</v>
      </c>
      <c r="C752" s="20">
        <v>419.07000732421881</v>
      </c>
      <c r="D752" s="30">
        <f t="shared" si="11"/>
        <v>7.7087957320087774E-4</v>
      </c>
      <c r="E752" s="30">
        <f t="shared" si="11"/>
        <v>7.9855858670325741E-3</v>
      </c>
    </row>
    <row r="753" spans="1:5" x14ac:dyDescent="0.25">
      <c r="A753" s="21">
        <v>44321</v>
      </c>
      <c r="B753" s="20">
        <v>77.830001831054688</v>
      </c>
      <c r="C753" s="20">
        <v>415.75</v>
      </c>
      <c r="D753" s="30">
        <f t="shared" si="11"/>
        <v>-9.9223861244209788E-3</v>
      </c>
      <c r="E753" s="30">
        <f t="shared" si="11"/>
        <v>3.1279746965928723E-4</v>
      </c>
    </row>
    <row r="754" spans="1:5" x14ac:dyDescent="0.25">
      <c r="A754" s="21">
        <v>44320</v>
      </c>
      <c r="B754" s="20">
        <v>78.610000610351563</v>
      </c>
      <c r="C754" s="20">
        <v>415.6199951171875</v>
      </c>
      <c r="D754" s="30">
        <f t="shared" si="11"/>
        <v>7.638135743193164E-4</v>
      </c>
      <c r="E754" s="30">
        <f t="shared" si="11"/>
        <v>-6.1693376722486981E-3</v>
      </c>
    </row>
    <row r="755" spans="1:5" x14ac:dyDescent="0.25">
      <c r="A755" s="21">
        <v>44319</v>
      </c>
      <c r="B755" s="20">
        <v>78.550003051757813</v>
      </c>
      <c r="C755" s="20">
        <v>418.20001220703119</v>
      </c>
    </row>
  </sheetData>
  <autoFilter ref="A1:C755" xr:uid="{6CDBACD2-2F2F-46E7-8A2E-B7F03C3F280B}"/>
  <sortState xmlns:xlrd2="http://schemas.microsoft.com/office/spreadsheetml/2017/richdata2" ref="A2:E755">
    <sortCondition descending="1" ref="A1:A7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DCF</vt:lpstr>
      <vt:lpstr>Financial Statement</vt:lpstr>
      <vt:lpstr>df</vt:lpstr>
      <vt:lpstr>accpay</vt:lpstr>
      <vt:lpstr>accreceive</vt:lpstr>
      <vt:lpstr>invent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Minh Nguyen Viet Quang</cp:lastModifiedBy>
  <dcterms:created xsi:type="dcterms:W3CDTF">2024-05-01T00:21:42Z</dcterms:created>
  <dcterms:modified xsi:type="dcterms:W3CDTF">2024-05-01T05:51:12Z</dcterms:modified>
  <cp:category/>
</cp:coreProperties>
</file>