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cel\Data\Excel_V4\MOS Excel 2019\Project 3 MOS Excel 2019\"/>
    </mc:Choice>
  </mc:AlternateContent>
  <xr:revisionPtr revIDLastSave="0" documentId="13_ncr:1_{F472E2AD-5182-462E-9F28-7411FDD3437A}" xr6:coauthVersionLast="47" xr6:coauthVersionMax="47" xr10:uidLastSave="{00000000-0000-0000-0000-000000000000}"/>
  <bookViews>
    <workbookView xWindow="-28920" yWindow="-120" windowWidth="29040" windowHeight="15720" activeTab="6" xr2:uid="{00000000-000D-0000-FFFF-FFFF00000000}"/>
  </bookViews>
  <sheets>
    <sheet name="Projects" sheetId="22" r:id="rId1"/>
    <sheet name="Comparison" sheetId="16" r:id="rId2"/>
    <sheet name="Region" sheetId="17" r:id="rId3"/>
    <sheet name="Projections" sheetId="18" r:id="rId4"/>
    <sheet name="Tasks" sheetId="20" r:id="rId5"/>
    <sheet name="New Policies" sheetId="21" r:id="rId6"/>
    <sheet name="Summary" sheetId="19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2" hidden="1">Region!$A$1:$G$11</definedName>
    <definedName name="Convertible" localSheetId="5">#REF!</definedName>
    <definedName name="Convertible" localSheetId="0">Projects!$A$17:$J$18</definedName>
    <definedName name="Convertible" localSheetId="4">Tasks!$A$17:$J$18</definedName>
    <definedName name="Convertible">Summary!$A$18:$J$19</definedName>
    <definedName name="Discount2008">[1]!Table1[[#All],[Discount 2008]]</definedName>
    <definedName name="Discount2009">[1]!Table1[[#All],[Discount 2009]]</definedName>
    <definedName name="Q2_Increase">Projections!$B$8</definedName>
    <definedName name="Quantity">[4]!Table8[Quantity]</definedName>
    <definedName name="SUPPLIER_NAME" localSheetId="5">[5]!Table3[[#All],[NameLast]]</definedName>
    <definedName name="SUPPLIER_NAME" localSheetId="3">[2]!Table3[[#All],[NameLast]]</definedName>
    <definedName name="SUPPLIER_NAME" localSheetId="0">[2]!Table3[[#All],[NameLast]]</definedName>
    <definedName name="SUPPLIER_NAME" localSheetId="2">Region!$B$1:$B$11</definedName>
    <definedName name="SUPPLIER_NAME" localSheetId="6">[2]!Table3[[#All],[NameLast]]</definedName>
    <definedName name="SUPPLIER_NAME" localSheetId="4">[2]!Table3[[#All],[NameLast]]</definedName>
    <definedName name="SUPPLIER_NAME">[2]!Table3[[#All],[NameLast]]</definedName>
    <definedName name="SupplierOrder">[1]!SupplierRank[#Data]</definedName>
    <definedName name="Total1">[3]!Table4[[#Totals],[Qtr1]]</definedName>
    <definedName name="Total2">[3]!Table4[[#Totals],[Qtr2]]</definedName>
    <definedName name="Total3">[3]!Table46[[#Totals],[Qtr1]]</definedName>
    <definedName name="Year_201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2" l="1"/>
  <c r="H2" i="21"/>
  <c r="H3" i="21"/>
  <c r="H4" i="21"/>
  <c r="H5" i="21"/>
  <c r="I5" i="20" l="1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6" i="19"/>
  <c r="F11" i="17"/>
  <c r="F10" i="17"/>
  <c r="F9" i="17"/>
  <c r="F8" i="17"/>
  <c r="F7" i="17"/>
  <c r="F6" i="17"/>
  <c r="F5" i="17"/>
  <c r="F4" i="17"/>
  <c r="F3" i="17"/>
  <c r="F2" i="17"/>
  <c r="B6" i="16"/>
  <c r="C6" i="16"/>
  <c r="D6" i="16"/>
  <c r="E6" i="16"/>
  <c r="F6" i="16"/>
  <c r="G6" i="16"/>
  <c r="H6" i="16"/>
  <c r="I6" i="16"/>
  <c r="J6" i="16"/>
  <c r="K6" i="16"/>
  <c r="L6" i="16"/>
  <c r="M6" i="16"/>
</calcChain>
</file>

<file path=xl/sharedStrings.xml><?xml version="1.0" encoding="utf-8"?>
<sst xmlns="http://schemas.openxmlformats.org/spreadsheetml/2006/main" count="520" uniqueCount="132">
  <si>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</si>
  <si>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</si>
  <si>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</si>
  <si>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</si>
  <si>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</si>
  <si>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</si>
  <si>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</si>
  <si>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</si>
  <si>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</si>
  <si>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</si>
  <si>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</si>
  <si>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</si>
  <si>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</si>
  <si>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Exam</t>
  </si>
  <si>
    <t>IC3</t>
  </si>
  <si>
    <t>IELTS</t>
  </si>
  <si>
    <t>MOS</t>
  </si>
  <si>
    <t>PART NUMBER</t>
  </si>
  <si>
    <t>TOY CATEGORY</t>
  </si>
  <si>
    <t>TOY DETAIL</t>
  </si>
  <si>
    <t>QUANTITY IN STOCK</t>
  </si>
  <si>
    <t>STOCK VALUE</t>
  </si>
  <si>
    <t>Supplier Information</t>
  </si>
  <si>
    <t>P020</t>
  </si>
  <si>
    <t>Toy Bucket Corporation</t>
  </si>
  <si>
    <t>Mat</t>
  </si>
  <si>
    <t>Play Gym</t>
  </si>
  <si>
    <t>Maximum Stock Value:</t>
  </si>
  <si>
    <t>P047</t>
  </si>
  <si>
    <t>Wooden Toys</t>
  </si>
  <si>
    <t>Prestige</t>
  </si>
  <si>
    <t>P029</t>
  </si>
  <si>
    <t>Lucky Atlantic Imports</t>
  </si>
  <si>
    <t>Outdoor</t>
  </si>
  <si>
    <t>Cars</t>
  </si>
  <si>
    <t>P027</t>
  </si>
  <si>
    <t>Educational Fun, Ltd</t>
  </si>
  <si>
    <t>Soft Toys</t>
  </si>
  <si>
    <t>Well known charcters</t>
  </si>
  <si>
    <t>P043</t>
  </si>
  <si>
    <t>Pushchair Toys</t>
  </si>
  <si>
    <t>Large</t>
  </si>
  <si>
    <t>P014</t>
  </si>
  <si>
    <t>Dolls</t>
  </si>
  <si>
    <t>Film characters</t>
  </si>
  <si>
    <t>P016</t>
  </si>
  <si>
    <t>Mobiles</t>
  </si>
  <si>
    <t>Animals</t>
  </si>
  <si>
    <t>P017</t>
  </si>
  <si>
    <t>Books</t>
  </si>
  <si>
    <t>9-12 Months</t>
  </si>
  <si>
    <t>P034</t>
  </si>
  <si>
    <t>Learning</t>
  </si>
  <si>
    <t>Interactive</t>
  </si>
  <si>
    <t>P004</t>
  </si>
  <si>
    <t>Building Toys</t>
  </si>
  <si>
    <t>Building Blocks Medium</t>
  </si>
  <si>
    <t>Discount</t>
  </si>
  <si>
    <t>ICDL</t>
  </si>
  <si>
    <t>The list of the car has price not exceed $10,000</t>
  </si>
  <si>
    <t>Make</t>
  </si>
  <si>
    <t>Model</t>
  </si>
  <si>
    <t>Body</t>
  </si>
  <si>
    <t>Year</t>
  </si>
  <si>
    <t>Color</t>
  </si>
  <si>
    <t>Mileage</t>
  </si>
  <si>
    <t>Price</t>
  </si>
  <si>
    <t>Inspected</t>
  </si>
  <si>
    <t>Mitsubishi</t>
  </si>
  <si>
    <t>3000 GT</t>
  </si>
  <si>
    <t>Sport</t>
  </si>
  <si>
    <t>White</t>
  </si>
  <si>
    <t>Yes</t>
  </si>
  <si>
    <t>Honda</t>
  </si>
  <si>
    <t>Civic</t>
  </si>
  <si>
    <t>4-door</t>
  </si>
  <si>
    <t>Red</t>
  </si>
  <si>
    <t>No</t>
  </si>
  <si>
    <t>Ford</t>
  </si>
  <si>
    <t>Ranger</t>
  </si>
  <si>
    <t>Truck</t>
  </si>
  <si>
    <t>Blue</t>
  </si>
  <si>
    <t>Dodge</t>
  </si>
  <si>
    <t>Intrepid</t>
  </si>
  <si>
    <t>Coupe</t>
  </si>
  <si>
    <t>Silver</t>
  </si>
  <si>
    <t>Caddilac</t>
  </si>
  <si>
    <t>Seville</t>
  </si>
  <si>
    <t>Black</t>
  </si>
  <si>
    <t>Mustang</t>
  </si>
  <si>
    <t>Chevrolet</t>
  </si>
  <si>
    <t>Camaro</t>
  </si>
  <si>
    <t>Silverado</t>
  </si>
  <si>
    <t>Bl</t>
  </si>
  <si>
    <t>Toyota</t>
  </si>
  <si>
    <t>Tacoma</t>
  </si>
  <si>
    <t>Tauus</t>
  </si>
  <si>
    <t>Sedan</t>
  </si>
  <si>
    <t>Gold</t>
  </si>
  <si>
    <t>Mazda</t>
  </si>
  <si>
    <t>Miata</t>
  </si>
  <si>
    <t>Mercedes</t>
  </si>
  <si>
    <t>500SL</t>
  </si>
  <si>
    <t>Convertible</t>
  </si>
  <si>
    <t>Jeep</t>
  </si>
  <si>
    <t>Wrangler</t>
  </si>
  <si>
    <t>Impala</t>
  </si>
  <si>
    <t>Maroon</t>
  </si>
  <si>
    <t>Focus</t>
  </si>
  <si>
    <t>RX-7</t>
  </si>
  <si>
    <t>Harley Davidson</t>
  </si>
  <si>
    <t>Sportster</t>
  </si>
  <si>
    <t>Motocycle</t>
  </si>
  <si>
    <t>Quantity Instock</t>
  </si>
  <si>
    <t>Monthly Average</t>
  </si>
  <si>
    <t>Update:</t>
  </si>
  <si>
    <t>Exams</t>
  </si>
  <si>
    <t>Total Sales</t>
  </si>
  <si>
    <t>Product</t>
  </si>
  <si>
    <t>Quarter 1</t>
  </si>
  <si>
    <t>Quarter 2</t>
  </si>
  <si>
    <t>Quarter 3</t>
  </si>
  <si>
    <t>Quarter 4</t>
  </si>
  <si>
    <t>Q2_Increase</t>
  </si>
  <si>
    <t>Q3_Increase</t>
  </si>
  <si>
    <t>Q4_Increase</t>
  </si>
  <si>
    <t xml:space="preserve">Maximine Total: </t>
  </si>
  <si>
    <t>The list of the used car for sales</t>
  </si>
  <si>
    <t>Agent</t>
  </si>
  <si>
    <t>Inactive Months</t>
  </si>
  <si>
    <t>Sparkline</t>
  </si>
  <si>
    <t>TOEIC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</si>
</sst>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n">
        <color theme="6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2" fillId="0" borderId="7" applyNumberFormat="0" applyFill="0" applyAlignment="0" applyProtection="0"/>
  </cellStyleXfs>
  <cellXfs count="22">
    <xf numFmtId="0" fontId="0" fillId="0" borderId="0" xfId="0"/>
    <xf numFmtId="0" fontId="0" fillId="0" borderId="2" xfId="0" applyBorder="1"/>
    <xf numFmtId="0" fontId="1" fillId="2" borderId="0" xfId="0" applyFont="1" applyFill="1"/>
    <xf numFmtId="0" fontId="4" fillId="0" borderId="0" xfId="0" applyFont="1" applyAlignment="1">
      <alignment horizontal="right"/>
    </xf>
    <xf numFmtId="0" fontId="3" fillId="0" borderId="0" xfId="0" applyFont="1"/>
    <xf numFmtId="44" fontId="0" fillId="0" borderId="0" xfId="0" applyNumberFormat="1"/>
    <xf numFmtId="0" fontId="1" fillId="0" borderId="4" xfId="0" applyFont="1" applyBorder="1"/>
    <xf numFmtId="0" fontId="4" fillId="0" borderId="4" xfId="0" applyFont="1" applyBorder="1"/>
    <xf numFmtId="0" fontId="1" fillId="0" borderId="3" xfId="0" applyFont="1" applyBorder="1"/>
    <xf numFmtId="0" fontId="0" fillId="0" borderId="3" xfId="0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9" fontId="0" fillId="0" borderId="0" xfId="0" applyNumberFormat="1"/>
    <xf numFmtId="0" fontId="5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64" fontId="7" fillId="0" borderId="0" xfId="0" applyNumberFormat="1" applyFont="1" applyAlignment="1">
      <alignment horizontal="left" readingOrder="1"/>
    </xf>
    <xf numFmtId="0" fontId="0" fillId="0" borderId="8" xfId="0" applyBorder="1"/>
    <xf numFmtId="0" fontId="2" fillId="0" borderId="7" xfId="2" applyAlignment="1">
      <alignment horizontal="left"/>
    </xf>
    <xf numFmtId="164" fontId="7" fillId="0" borderId="9" xfId="0" applyNumberFormat="1" applyFont="1" applyBorder="1" applyAlignment="1">
      <alignment horizontal="left" readingOrder="1"/>
    </xf>
    <xf numFmtId="0" fontId="0" fillId="0" borderId="0" xfId="0"/>
    <xf numFmtId="14" fontId="0" fillId="0" borderId="0" xfId="0" applyNumberFormat="1" applyAlignment="1">
      <alignment horizontal="left"/>
    </xf>
  </cellXfs>
  <cellStyles count="3">
    <cellStyle name="Heading 1" xfId="2" builtinId="16"/>
    <cellStyle name="Heading 1 2" xfId="1" xr:uid="{00000000-0005-0000-0000-000003000000}"/>
    <cellStyle name="Normal" xfId="0" builtinId="0"/>
  </cellStyles>
  <dxfs count="50"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right style="thin">
          <color theme="6" tint="0.39997558519241921"/>
        </right>
        <top style="thin">
          <color theme="6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right style="thin">
          <color theme="6" tint="0.39997558519241921"/>
        </right>
        <top style="thin">
          <color theme="6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Comparison!$B$1:$M$1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Comparison!$B$6:$M$6</c:f>
              <c:numCache>
                <c:formatCode>General</c:formatCode>
                <c:ptCount val="12"/>
                <c:pt idx="0">
                  <c:v>18298</c:v>
                </c:pt>
                <c:pt idx="1">
                  <c:v>18375</c:v>
                </c:pt>
                <c:pt idx="2">
                  <c:v>14533</c:v>
                </c:pt>
                <c:pt idx="3">
                  <c:v>18589</c:v>
                </c:pt>
                <c:pt idx="4">
                  <c:v>13410</c:v>
                </c:pt>
                <c:pt idx="5">
                  <c:v>21767</c:v>
                </c:pt>
                <c:pt idx="6">
                  <c:v>20283</c:v>
                </c:pt>
                <c:pt idx="7">
                  <c:v>17678</c:v>
                </c:pt>
                <c:pt idx="8">
                  <c:v>18217</c:v>
                </c:pt>
                <c:pt idx="9">
                  <c:v>15590</c:v>
                </c:pt>
                <c:pt idx="10">
                  <c:v>19608</c:v>
                </c:pt>
                <c:pt idx="11">
                  <c:v>20434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B-40E8-8936-F56A22DE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466800"/>
        <c:axId val="1318750720"/>
      </c:lineChart>
      <c:catAx>
        <c:axId val="13124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750720"/>
        <c:crosses val="autoZero"/>
        <c:auto val="1"/>
        <c:lblAlgn val="ctr"/>
        <c:lblOffset val="100"/>
        <c:noMultiLvlLbl val="0"/>
      </c:catAx>
      <c:valAx>
        <c:axId val="13187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8773903262092E-2"/>
          <c:y val="0.19023728813559321"/>
          <c:w val="0.92126940382452194"/>
          <c:h val="0.727510654388540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Comparison!$A$2</c:f>
              <c:strCache>
                <c:ptCount val="1"/>
                <c:pt idx="0">
                  <c:v>IC3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Comparison!$B$2:$M$2</c:f>
              <c:numCache>
                <c:formatCode>General</c:formatCode>
                <c:ptCount val="12"/>
                <c:pt idx="0">
                  <c:v>3929</c:v>
                </c:pt>
                <c:pt idx="1">
                  <c:v>5098</c:v>
                </c:pt>
                <c:pt idx="2">
                  <c:v>2928</c:v>
                </c:pt>
                <c:pt idx="3">
                  <c:v>6128</c:v>
                </c:pt>
                <c:pt idx="4">
                  <c:v>2785</c:v>
                </c:pt>
                <c:pt idx="5">
                  <c:v>7063</c:v>
                </c:pt>
                <c:pt idx="6">
                  <c:v>2547</c:v>
                </c:pt>
                <c:pt idx="7">
                  <c:v>5546</c:v>
                </c:pt>
                <c:pt idx="8">
                  <c:v>3188</c:v>
                </c:pt>
                <c:pt idx="9">
                  <c:v>4488</c:v>
                </c:pt>
                <c:pt idx="10">
                  <c:v>5566</c:v>
                </c:pt>
                <c:pt idx="11">
                  <c:v>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9-42BE-BB11-16EF6F4626AB}"/>
            </c:ext>
          </c:extLst>
        </c:ser>
        <c:ser>
          <c:idx val="1"/>
          <c:order val="1"/>
          <c:tx>
            <c:strRef>
              <c:f>Comparison!$A$3</c:f>
              <c:strCache>
                <c:ptCount val="1"/>
                <c:pt idx="0">
                  <c:v>IELTS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Comparison!$B$3:$M$3</c:f>
              <c:numCache>
                <c:formatCode>General</c:formatCode>
                <c:ptCount val="12"/>
                <c:pt idx="0">
                  <c:v>5877</c:v>
                </c:pt>
                <c:pt idx="1">
                  <c:v>3846</c:v>
                </c:pt>
                <c:pt idx="2">
                  <c:v>4471</c:v>
                </c:pt>
                <c:pt idx="3">
                  <c:v>4476</c:v>
                </c:pt>
                <c:pt idx="4">
                  <c:v>1861</c:v>
                </c:pt>
                <c:pt idx="5">
                  <c:v>4829</c:v>
                </c:pt>
                <c:pt idx="6">
                  <c:v>6747</c:v>
                </c:pt>
                <c:pt idx="7">
                  <c:v>3078</c:v>
                </c:pt>
                <c:pt idx="8">
                  <c:v>5955</c:v>
                </c:pt>
                <c:pt idx="9">
                  <c:v>5048</c:v>
                </c:pt>
                <c:pt idx="10">
                  <c:v>4156</c:v>
                </c:pt>
                <c:pt idx="11">
                  <c:v>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2BE-BB11-16EF6F4626AB}"/>
            </c:ext>
          </c:extLst>
        </c:ser>
        <c:ser>
          <c:idx val="2"/>
          <c:order val="2"/>
          <c:tx>
            <c:strRef>
              <c:f>Comparison!$A$4</c:f>
              <c:strCache>
                <c:ptCount val="1"/>
                <c:pt idx="0">
                  <c:v>MOS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Comparison!$B$4:$M$4</c:f>
              <c:numCache>
                <c:formatCode>General</c:formatCode>
                <c:ptCount val="12"/>
                <c:pt idx="0">
                  <c:v>3270</c:v>
                </c:pt>
                <c:pt idx="1">
                  <c:v>5465</c:v>
                </c:pt>
                <c:pt idx="2">
                  <c:v>3811</c:v>
                </c:pt>
                <c:pt idx="3">
                  <c:v>3258</c:v>
                </c:pt>
                <c:pt idx="4">
                  <c:v>4092</c:v>
                </c:pt>
                <c:pt idx="5">
                  <c:v>3671</c:v>
                </c:pt>
                <c:pt idx="6">
                  <c:v>6105</c:v>
                </c:pt>
                <c:pt idx="7">
                  <c:v>4773</c:v>
                </c:pt>
                <c:pt idx="8">
                  <c:v>3420</c:v>
                </c:pt>
                <c:pt idx="9">
                  <c:v>1930</c:v>
                </c:pt>
                <c:pt idx="10">
                  <c:v>6539</c:v>
                </c:pt>
                <c:pt idx="11">
                  <c:v>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2BE-BB11-16EF6F4626AB}"/>
            </c:ext>
          </c:extLst>
        </c:ser>
        <c:ser>
          <c:idx val="3"/>
          <c:order val="3"/>
          <c:tx>
            <c:strRef>
              <c:f>Comparison!$A$5</c:f>
              <c:strCache>
                <c:ptCount val="1"/>
                <c:pt idx="0">
                  <c:v>ICDL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Comparison!$B$1:$M$1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Comparison!$B$5:$M$5</c:f>
              <c:numCache>
                <c:formatCode>General</c:formatCode>
                <c:ptCount val="12"/>
                <c:pt idx="0">
                  <c:v>5222</c:v>
                </c:pt>
                <c:pt idx="1">
                  <c:v>3966</c:v>
                </c:pt>
                <c:pt idx="2">
                  <c:v>3323</c:v>
                </c:pt>
                <c:pt idx="3">
                  <c:v>4727</c:v>
                </c:pt>
                <c:pt idx="4">
                  <c:v>4672</c:v>
                </c:pt>
                <c:pt idx="5">
                  <c:v>6204</c:v>
                </c:pt>
                <c:pt idx="6">
                  <c:v>4884</c:v>
                </c:pt>
                <c:pt idx="7">
                  <c:v>4281</c:v>
                </c:pt>
                <c:pt idx="8">
                  <c:v>5654</c:v>
                </c:pt>
                <c:pt idx="9">
                  <c:v>4124</c:v>
                </c:pt>
                <c:pt idx="10">
                  <c:v>3347</c:v>
                </c:pt>
                <c:pt idx="11">
                  <c:v>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09-42BE-BB11-16EF6F462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987392"/>
        <c:axId val="1387826128"/>
      </c:barChart>
      <c:catAx>
        <c:axId val="14279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26128"/>
        <c:crosses val="autoZero"/>
        <c:auto val="1"/>
        <c:lblAlgn val="ctr"/>
        <c:lblOffset val="100"/>
        <c:noMultiLvlLbl val="0"/>
      </c:catAx>
      <c:valAx>
        <c:axId val="13878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8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Comparison!$A$2:$A$5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ICDL</c:v>
                </c:pt>
              </c:strCache>
            </c:strRef>
          </c:cat>
          <c:val>
            <c:numRef>
              <c:f>Comparison!$B$2:$B$5</c:f>
              <c:numCache>
                <c:formatCode>General</c:formatCode>
                <c:ptCount val="4"/>
                <c:pt idx="0">
                  <c:v>3929</c:v>
                </c:pt>
                <c:pt idx="1">
                  <c:v>5877</c:v>
                </c:pt>
                <c:pt idx="2">
                  <c:v>3270</c:v>
                </c:pt>
                <c:pt idx="3">
                  <c:v>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7-4F21-AA4C-E9DEC2F806ED}"/>
            </c:ext>
          </c:extLst>
        </c:ser>
        <c:ser>
          <c:idx val="1"/>
          <c:order val="1"/>
          <c:tx>
            <c:strRef>
              <c:f>Comparison!$C$1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Comparison!$A$2:$A$5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ICDL</c:v>
                </c:pt>
              </c:strCache>
            </c:strRef>
          </c:cat>
          <c:val>
            <c:numRef>
              <c:f>Comparison!$C$2:$C$5</c:f>
              <c:numCache>
                <c:formatCode>General</c:formatCode>
                <c:ptCount val="4"/>
                <c:pt idx="0">
                  <c:v>5098</c:v>
                </c:pt>
                <c:pt idx="1">
                  <c:v>3846</c:v>
                </c:pt>
                <c:pt idx="2">
                  <c:v>5465</c:v>
                </c:pt>
                <c:pt idx="3">
                  <c:v>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7-4F21-AA4C-E9DEC2F806ED}"/>
            </c:ext>
          </c:extLst>
        </c:ser>
        <c:ser>
          <c:idx val="2"/>
          <c:order val="2"/>
          <c:tx>
            <c:strRef>
              <c:f>Comparison!$D$1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Comparison!$A$2:$A$5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ICDL</c:v>
                </c:pt>
              </c:strCache>
            </c:strRef>
          </c:cat>
          <c:val>
            <c:numRef>
              <c:f>Comparison!$D$2:$D$5</c:f>
              <c:numCache>
                <c:formatCode>General</c:formatCode>
                <c:ptCount val="4"/>
                <c:pt idx="0">
                  <c:v>2928</c:v>
                </c:pt>
                <c:pt idx="1">
                  <c:v>4471</c:v>
                </c:pt>
                <c:pt idx="2">
                  <c:v>3811</c:v>
                </c:pt>
                <c:pt idx="3">
                  <c:v>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27-4F21-AA4C-E9DEC2F80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591872"/>
        <c:axId val="1387824048"/>
      </c:barChart>
      <c:catAx>
        <c:axId val="13935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24048"/>
        <c:crosses val="autoZero"/>
        <c:auto val="1"/>
        <c:lblAlgn val="ctr"/>
        <c:lblOffset val="100"/>
        <c:noMultiLvlLbl val="0"/>
      </c:catAx>
      <c:valAx>
        <c:axId val="13878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9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GMetrix</a:t>
            </a:r>
            <a:r>
              <a:rPr lang="en-US" baseline="0"/>
              <a:t> Account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Projections!$B$1</c:f>
              <c:strCache>
                <c:ptCount val="1"/>
                <c:pt idx="0">
                  <c:v>Quarter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Projections!$A$2:$A$4</c:f>
              <c:strCache>
                <c:ptCount val="3"/>
                <c:pt idx="0">
                  <c:v>IC3</c:v>
                </c:pt>
                <c:pt idx="1">
                  <c:v>MOS</c:v>
                </c:pt>
                <c:pt idx="2">
                  <c:v>ICDL</c:v>
                </c:pt>
              </c:strCache>
            </c:strRef>
          </c:cat>
          <c:val>
            <c:numRef>
              <c:f>Projections!$B$2:$B$4</c:f>
              <c:numCache>
                <c:formatCode>General</c:formatCode>
                <c:ptCount val="3"/>
                <c:pt idx="0">
                  <c:v>3929</c:v>
                </c:pt>
                <c:pt idx="1">
                  <c:v>5098</c:v>
                </c:pt>
                <c:pt idx="2">
                  <c:v>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1-4852-B1C0-72255AA8A6D7}"/>
            </c:ext>
          </c:extLst>
        </c:ser>
        <c:ser>
          <c:idx val="1"/>
          <c:order val="1"/>
          <c:tx>
            <c:strRef>
              <c:f>Projections!$C$1</c:f>
              <c:strCache>
                <c:ptCount val="1"/>
                <c:pt idx="0">
                  <c:v>Quarter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Projections!$A$2:$A$4</c:f>
              <c:strCache>
                <c:ptCount val="3"/>
                <c:pt idx="0">
                  <c:v>IC3</c:v>
                </c:pt>
                <c:pt idx="1">
                  <c:v>MOS</c:v>
                </c:pt>
                <c:pt idx="2">
                  <c:v>ICDL</c:v>
                </c:pt>
              </c:strCache>
            </c:strRef>
          </c:cat>
          <c:val>
            <c:numRef>
              <c:f>Projections!$C$2:$C$4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95F1-4852-B1C0-72255AA8A6D7}"/>
            </c:ext>
          </c:extLst>
        </c:ser>
        <c:ser>
          <c:idx val="2"/>
          <c:order val="2"/>
          <c:tx>
            <c:strRef>
              <c:f>Projections!$D$1</c:f>
              <c:strCache>
                <c:ptCount val="1"/>
                <c:pt idx="0">
                  <c:v>Quarter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Projections!$A$2:$A$4</c:f>
              <c:strCache>
                <c:ptCount val="3"/>
                <c:pt idx="0">
                  <c:v>IC3</c:v>
                </c:pt>
                <c:pt idx="1">
                  <c:v>MOS</c:v>
                </c:pt>
                <c:pt idx="2">
                  <c:v>ICDL</c:v>
                </c:pt>
              </c:strCache>
            </c:strRef>
          </c:cat>
          <c:val>
            <c:numRef>
              <c:f>Projections!$D$2:$D$4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BAF-4EC2-975C-201D930D31E7}"/>
            </c:ext>
          </c:extLst>
        </c:ser>
        <c:ser>
          <c:idx val="3"/>
          <c:order val="3"/>
          <c:tx>
            <c:strRef>
              <c:f>Projections!$E$1</c:f>
              <c:strCache>
                <c:ptCount val="1"/>
                <c:pt idx="0">
                  <c:v>Quarter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Projections!$A$2:$A$4</c:f>
              <c:strCache>
                <c:ptCount val="3"/>
                <c:pt idx="0">
                  <c:v>IC3</c:v>
                </c:pt>
                <c:pt idx="1">
                  <c:v>MOS</c:v>
                </c:pt>
                <c:pt idx="2">
                  <c:v>ICDL</c:v>
                </c:pt>
              </c:strCache>
            </c:strRef>
          </c:cat>
          <c:val>
            <c:numRef>
              <c:f>Projections!$E$2:$E$4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B951-4E13-A4FF-CA142199719F}"/>
            </c:ext>
          </c:extLst>
        </c:ser>
        <c:ser>
          <c:idx val="4"/>
          <c:order val="4"/>
          <c:tx>
            <c:strRef>
              <c:f>Projections!$F$1</c:f>
              <c:strCache>
                <c:ptCount val="1"/>
                <c:pt idx="0">
                  <c:v>Monthly 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Projections!$A$2:$A$4</c:f>
              <c:strCache>
                <c:ptCount val="3"/>
                <c:pt idx="0">
                  <c:v>IC3</c:v>
                </c:pt>
                <c:pt idx="1">
                  <c:v>MOS</c:v>
                </c:pt>
                <c:pt idx="2">
                  <c:v>ICDL</c:v>
                </c:pt>
              </c:strCache>
            </c:strRef>
          </c:cat>
          <c:val>
            <c:numRef>
              <c:f>Projections!$F$2:$F$4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B951-4E13-A4FF-CA1421997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0608160"/>
        <c:axId val="1275036640"/>
        <c:axId val="0"/>
      </c:bar3DChart>
      <c:catAx>
        <c:axId val="15706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36640"/>
        <c:crosses val="autoZero"/>
        <c:auto val="1"/>
        <c:lblAlgn val="ctr"/>
        <c:lblOffset val="100"/>
        <c:noMultiLvlLbl val="0"/>
      </c:catAx>
      <c:valAx>
        <c:axId val="12750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Policies'!$A$2</c:f>
              <c:strCache>
                <c:ptCount val="1"/>
                <c:pt idx="0">
                  <c:v>IC3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 Policies'!$B$1:$K$1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Total</c:v>
                </c:pt>
                <c:pt idx="7">
                  <c:v>Inactive Months</c:v>
                </c:pt>
                <c:pt idx="8">
                  <c:v>Price</c:v>
                </c:pt>
                <c:pt idx="9">
                  <c:v>Sparkline</c:v>
                </c:pt>
              </c:strCache>
            </c:strRef>
          </c:cat>
          <c:val>
            <c:numRef>
              <c:f>'New Policies'!$B$2:$K$2</c:f>
              <c:numCache>
                <c:formatCode>General</c:formatCode>
                <c:ptCount val="10"/>
                <c:pt idx="0">
                  <c:v>3929</c:v>
                </c:pt>
                <c:pt idx="1">
                  <c:v>5098</c:v>
                </c:pt>
                <c:pt idx="3">
                  <c:v>6128</c:v>
                </c:pt>
                <c:pt idx="4">
                  <c:v>2785</c:v>
                </c:pt>
                <c:pt idx="5">
                  <c:v>7063</c:v>
                </c:pt>
                <c:pt idx="6">
                  <c:v>25003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B-485F-BBD7-0BDA5244344D}"/>
            </c:ext>
          </c:extLst>
        </c:ser>
        <c:ser>
          <c:idx val="1"/>
          <c:order val="1"/>
          <c:tx>
            <c:strRef>
              <c:f>'New Policies'!$A$3</c:f>
              <c:strCache>
                <c:ptCount val="1"/>
                <c:pt idx="0">
                  <c:v>IELTS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'New Policies'!$B$1:$K$1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Total</c:v>
                </c:pt>
                <c:pt idx="7">
                  <c:v>Inactive Months</c:v>
                </c:pt>
                <c:pt idx="8">
                  <c:v>Price</c:v>
                </c:pt>
                <c:pt idx="9">
                  <c:v>Sparkline</c:v>
                </c:pt>
              </c:strCache>
            </c:strRef>
          </c:cat>
          <c:val>
            <c:numRef>
              <c:f>'New Policies'!$B$3:$K$3</c:f>
              <c:numCache>
                <c:formatCode>General</c:formatCode>
                <c:ptCount val="10"/>
                <c:pt idx="1">
                  <c:v>3846</c:v>
                </c:pt>
                <c:pt idx="2">
                  <c:v>4471</c:v>
                </c:pt>
                <c:pt idx="4">
                  <c:v>1861</c:v>
                </c:pt>
                <c:pt idx="5">
                  <c:v>4829</c:v>
                </c:pt>
                <c:pt idx="6">
                  <c:v>15007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B-485F-BBD7-0BDA5244344D}"/>
            </c:ext>
          </c:extLst>
        </c:ser>
        <c:ser>
          <c:idx val="2"/>
          <c:order val="2"/>
          <c:tx>
            <c:strRef>
              <c:f>'New Policies'!$A$4</c:f>
              <c:strCache>
                <c:ptCount val="1"/>
                <c:pt idx="0">
                  <c:v>MOS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'New Policies'!$B$1:$K$1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Total</c:v>
                </c:pt>
                <c:pt idx="7">
                  <c:v>Inactive Months</c:v>
                </c:pt>
                <c:pt idx="8">
                  <c:v>Price</c:v>
                </c:pt>
                <c:pt idx="9">
                  <c:v>Sparkline</c:v>
                </c:pt>
              </c:strCache>
            </c:strRef>
          </c:cat>
          <c:val>
            <c:numRef>
              <c:f>'New Policies'!$B$4:$K$4</c:f>
              <c:numCache>
                <c:formatCode>General</c:formatCode>
                <c:ptCount val="10"/>
                <c:pt idx="0">
                  <c:v>3270</c:v>
                </c:pt>
                <c:pt idx="2">
                  <c:v>3811</c:v>
                </c:pt>
                <c:pt idx="3">
                  <c:v>3258</c:v>
                </c:pt>
                <c:pt idx="4">
                  <c:v>4092</c:v>
                </c:pt>
                <c:pt idx="6">
                  <c:v>14431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B-485F-BBD7-0BDA5244344D}"/>
            </c:ext>
          </c:extLst>
        </c:ser>
        <c:ser>
          <c:idx val="3"/>
          <c:order val="3"/>
          <c:tx>
            <c:strRef>
              <c:f>'New Policies'!$A$5</c:f>
              <c:strCache>
                <c:ptCount val="1"/>
                <c:pt idx="0">
                  <c:v>TOEIC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'New Policies'!$B$1:$K$1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Total</c:v>
                </c:pt>
                <c:pt idx="7">
                  <c:v>Inactive Months</c:v>
                </c:pt>
                <c:pt idx="8">
                  <c:v>Price</c:v>
                </c:pt>
                <c:pt idx="9">
                  <c:v>Sparkline</c:v>
                </c:pt>
              </c:strCache>
            </c:strRef>
          </c:cat>
          <c:val>
            <c:numRef>
              <c:f>'New Policies'!$B$5:$K$5</c:f>
              <c:numCache>
                <c:formatCode>General</c:formatCode>
                <c:ptCount val="10"/>
                <c:pt idx="0">
                  <c:v>5222</c:v>
                </c:pt>
                <c:pt idx="1">
                  <c:v>3966</c:v>
                </c:pt>
                <c:pt idx="3">
                  <c:v>4727</c:v>
                </c:pt>
                <c:pt idx="5">
                  <c:v>6204</c:v>
                </c:pt>
                <c:pt idx="6">
                  <c:v>20119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B-485F-BBD7-0BDA52443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427987392"/>
        <c:axId val="1387826128"/>
      </c:barChart>
      <c:catAx>
        <c:axId val="14279873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26128"/>
        <c:crosses val="autoZero"/>
        <c:auto val="1"/>
        <c:lblAlgn val="ctr"/>
        <c:lblOffset val="100"/>
        <c:noMultiLvlLbl val="0"/>
      </c:catAx>
      <c:valAx>
        <c:axId val="13878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8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Policies'!$B$1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 Policies'!$A$2:$A$5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'New Policies'!$B$2:$B$5</c:f>
              <c:numCache>
                <c:formatCode>General</c:formatCode>
                <c:ptCount val="4"/>
                <c:pt idx="0">
                  <c:v>3929</c:v>
                </c:pt>
                <c:pt idx="2">
                  <c:v>3270</c:v>
                </c:pt>
                <c:pt idx="3">
                  <c:v>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8-48E5-82D9-0EF8A42048E9}"/>
            </c:ext>
          </c:extLst>
        </c:ser>
        <c:ser>
          <c:idx val="1"/>
          <c:order val="1"/>
          <c:tx>
            <c:strRef>
              <c:f>'New Policies'!$C$1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'New Policies'!$A$2:$A$5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'New Policies'!$C$2:$C$5</c:f>
              <c:numCache>
                <c:formatCode>General</c:formatCode>
                <c:ptCount val="4"/>
                <c:pt idx="0">
                  <c:v>5098</c:v>
                </c:pt>
                <c:pt idx="1">
                  <c:v>3846</c:v>
                </c:pt>
                <c:pt idx="3">
                  <c:v>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8-48E5-82D9-0EF8A42048E9}"/>
            </c:ext>
          </c:extLst>
        </c:ser>
        <c:ser>
          <c:idx val="2"/>
          <c:order val="2"/>
          <c:tx>
            <c:strRef>
              <c:f>'New Policies'!$D$1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'New Policies'!$A$2:$A$5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'New Policies'!$D$2:$D$5</c:f>
              <c:numCache>
                <c:formatCode>General</c:formatCode>
                <c:ptCount val="4"/>
                <c:pt idx="1">
                  <c:v>4471</c:v>
                </c:pt>
                <c:pt idx="2">
                  <c:v>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8-48E5-82D9-0EF8A4204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591872"/>
        <c:axId val="1387824048"/>
      </c:barChart>
      <c:catAx>
        <c:axId val="13935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24048"/>
        <c:crosses val="autoZero"/>
        <c:auto val="1"/>
        <c:lblAlgn val="ctr"/>
        <c:lblOffset val="100"/>
        <c:noMultiLvlLbl val="0"/>
      </c:catAx>
      <c:valAx>
        <c:axId val="13878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9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6</xdr:rowOff>
    </xdr:from>
    <xdr:to>
      <xdr:col>5</xdr:col>
      <xdr:colOff>723900</xdr:colOff>
      <xdr:row>22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DED13-9943-42CB-B498-1D67E8411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179070</xdr:rowOff>
    </xdr:from>
    <xdr:to>
      <xdr:col>13</xdr:col>
      <xdr:colOff>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B7DFB0-4B42-4C8B-9D0D-4EF62E644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179070</xdr:rowOff>
    </xdr:from>
    <xdr:to>
      <xdr:col>6</xdr:col>
      <xdr:colOff>0</xdr:colOff>
      <xdr:row>37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71FB11-A89E-40EF-A778-4EBF3563F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12700</xdr:rowOff>
    </xdr:from>
    <xdr:to>
      <xdr:col>10</xdr:col>
      <xdr:colOff>586740</xdr:colOff>
      <xdr:row>15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120018-9A80-BF78-EE80-7FBDB2637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179070</xdr:rowOff>
    </xdr:from>
    <xdr:to>
      <xdr:col>11</xdr:col>
      <xdr:colOff>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B1F8B-1611-4153-9180-F5C3D4371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179070</xdr:rowOff>
    </xdr:from>
    <xdr:to>
      <xdr:col>6</xdr:col>
      <xdr:colOff>0</xdr:colOff>
      <xdr:row>36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D95400-5487-4ADE-BB86-01BC6B2B7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mbooschool-my.sharepoint.com/OneDrive%20-%20HOCICT/TULIEU/IIG/MOS/MOS_HOCICT/MOS%202010/PFE%202010%20by%20Me/Excel%20Core%20-%20Up/HOCICT_V100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OneDrive%20-%20HOCICT\TULIEU\IIG\MOS\MOS_HOCICT\MOS%202016\MOS_BOOK_CONTENT\Projects\Excel%20-%20Source.xlsx" TargetMode="External"/><Relationship Id="rId1" Type="http://schemas.openxmlformats.org/officeDocument/2006/relationships/externalLinkPath" Target="https://bambooschool-my.sharepoint.com/OneDrive%20-%20HOCICT/TULIEU/IIG/MOS/MOS_HOCICT/MOS%202016/MOS_BOOK_CONTENT/Projects/Excel%20-%20Sourc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\Data\Excel_V4\MOS%20Excel%202019\Project%204%20MOS%20Excel%202019\Excel%20-%20Project%2004.xlsx" TargetMode="External"/><Relationship Id="rId1" Type="http://schemas.openxmlformats.org/officeDocument/2006/relationships/externalLinkPath" Target="/Excel/Data/Excel_V4/MOS%20Excel%202019/Project%204%20MOS%20Excel%202019/Excel%20-%20Project%2004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\Data\Excel_V4\MOS%20Excel%202019\Project%205%20MOS%20Excel%202019\Excel%20-%20Project%2005.xlsx" TargetMode="External"/><Relationship Id="rId1" Type="http://schemas.openxmlformats.org/officeDocument/2006/relationships/externalLinkPath" Target="/Excel/Data/Excel_V4/MOS%20Excel%202019/Project%205%20MOS%20Excel%202019/Excel%20-%20Project%20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mbooschool-my.sharepoint.com/OneDrive%20-%20HOCICT/TULIEU/IIG/MOS/MOS_HOCICT/MOS%202016/MOS_BOOK_CONTENT/Projects/Excel%20-%20Project%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ntory"/>
      <sheetName val="Suppliers"/>
      <sheetName val="Discounts"/>
      <sheetName val="Tracker"/>
      <sheetName val="Regions"/>
      <sheetName val="HOCICT_V10001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ey Applications"/>
      <sheetName val="Computing Fundamentals"/>
      <sheetName val="Living Online"/>
      <sheetName val="$5,000 Cars"/>
      <sheetName val="$10,000 Cars"/>
      <sheetName val="Car Inventory"/>
      <sheetName val="Weekly Summary"/>
      <sheetName val="Summary"/>
      <sheetName val="Monthly Summary"/>
      <sheetName val="Survey Results"/>
      <sheetName val="Sales by Exam"/>
      <sheetName val="Q1 Sales"/>
      <sheetName val="Q2 Sales"/>
      <sheetName val="Q3 Sales"/>
      <sheetName val="Q4 Sales"/>
      <sheetName val="Exams"/>
      <sheetName val="Exam Bookings"/>
      <sheetName val="Report"/>
      <sheetName val="Bank Deposits"/>
      <sheetName val="Installments"/>
      <sheetName val="Customers"/>
      <sheetName val="Suppliers"/>
      <sheetName val="Top Toys Category"/>
      <sheetName val="Demographics"/>
      <sheetName val="Lecturers"/>
      <sheetName val="Card Services"/>
      <sheetName val="Figure"/>
      <sheetName val="2017"/>
      <sheetName val="2018"/>
      <sheetName val="2019"/>
      <sheetName val="2020"/>
      <sheetName val="Excel - 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sks"/>
      <sheetName val="Projects"/>
      <sheetName val="Score Distribution"/>
      <sheetName val="Grade Criteria"/>
      <sheetName val="Exams"/>
    </sheetNames>
    <sheetDataSet>
      <sheetData sheetId="0"/>
      <sheetData sheetId="1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New Policies"/>
      <sheetName val="Figure"/>
      <sheetName val="2017"/>
      <sheetName val="2018"/>
      <sheetName val="2019"/>
      <sheetName val="2020"/>
      <sheetName val="Contact"/>
    </sheetNames>
    <sheetDataSet>
      <sheetData sheetId="0"/>
      <sheetData sheetId="1">
        <row r="1">
          <cell r="B1" t="str">
            <v>January</v>
          </cell>
          <cell r="C1" t="str">
            <v>February</v>
          </cell>
          <cell r="D1" t="str">
            <v>March</v>
          </cell>
          <cell r="E1" t="str">
            <v>April</v>
          </cell>
          <cell r="F1" t="str">
            <v>May</v>
          </cell>
          <cell r="G1" t="str">
            <v>June</v>
          </cell>
          <cell r="H1" t="str">
            <v>Inactive Months</v>
          </cell>
          <cell r="I1" t="str">
            <v>Price</v>
          </cell>
          <cell r="J1" t="str">
            <v>Sparkline</v>
          </cell>
        </row>
        <row r="2">
          <cell r="A2" t="str">
            <v>IC3</v>
          </cell>
          <cell r="B2">
            <v>3929</v>
          </cell>
          <cell r="C2">
            <v>5098</v>
          </cell>
          <cell r="E2">
            <v>6128</v>
          </cell>
          <cell r="F2">
            <v>2785</v>
          </cell>
          <cell r="G2">
            <v>7063</v>
          </cell>
        </row>
        <row r="3">
          <cell r="A3" t="str">
            <v>IELTS</v>
          </cell>
          <cell r="C3">
            <v>3846</v>
          </cell>
          <cell r="D3">
            <v>4471</v>
          </cell>
          <cell r="F3">
            <v>1861</v>
          </cell>
          <cell r="G3">
            <v>4829</v>
          </cell>
        </row>
        <row r="4">
          <cell r="A4" t="str">
            <v>MOS</v>
          </cell>
          <cell r="B4">
            <v>3270</v>
          </cell>
          <cell r="D4">
            <v>3811</v>
          </cell>
          <cell r="E4">
            <v>3258</v>
          </cell>
          <cell r="F4">
            <v>4092</v>
          </cell>
        </row>
        <row r="5">
          <cell r="A5" t="str">
            <v>TOEIC</v>
          </cell>
          <cell r="B5">
            <v>5222</v>
          </cell>
          <cell r="C5">
            <v>3966</v>
          </cell>
          <cell r="E5">
            <v>4727</v>
          </cell>
          <cell r="G5">
            <v>6204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 Inventory"/>
      <sheetName val="Exam Bookings"/>
      <sheetName val="Weekly Summary"/>
      <sheetName val="Summary"/>
      <sheetName val="Monthly Summary"/>
      <sheetName val="Survey Results"/>
      <sheetName val="Sales by Exam"/>
      <sheetName val="Bank Deposits"/>
      <sheetName val="Customers"/>
      <sheetName val="Suppliers"/>
      <sheetName val="Card Services"/>
      <sheetName val="Figure"/>
      <sheetName val="2017"/>
      <sheetName val="2018"/>
      <sheetName val="2019"/>
      <sheetName val="2020"/>
      <sheetName val="Excel - Project 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 t="str">
            <v>January</v>
          </cell>
        </row>
      </sheetData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154000-6F27-480D-ADDB-AF2875CEAD97}" name="Table63" displayName="Table63" ref="A4:J30" totalsRowShown="0">
  <autoFilter ref="A4:J30" xr:uid="{5024BB86-FE58-4999-9656-F12F6B4F9E67}"/>
  <tableColumns count="10">
    <tableColumn id="1" xr3:uid="{02047BE8-3F4D-4420-89E6-7D5556555552}" name="Make"/>
    <tableColumn id="2" xr3:uid="{4F5727A6-4CA8-4EB4-A575-D64D84922CA6}" name="Model"/>
    <tableColumn id="3" xr3:uid="{42C3EEE5-F74A-40E5-8F47-BC865CA9559A}" name="Body"/>
    <tableColumn id="4" xr3:uid="{5DBABE67-B614-4862-A05B-F3A3B5D84293}" name="Year"/>
    <tableColumn id="5" xr3:uid="{5F445A84-F814-42C5-A235-B5F323CEE3FD}" name="Color"/>
    <tableColumn id="6" xr3:uid="{B29D81D8-D2F8-41BE-9E7E-37EC04C4D2F6}" name="Mileage"/>
    <tableColumn id="7" xr3:uid="{41C01ADA-1798-4FA3-A7D3-011700C43461}" name="Price" dataDxfId="2"/>
    <tableColumn id="8" xr3:uid="{0B6E18F3-413C-4649-BCBA-F02F6D35AD33}" name="Quantity Instock" dataDxfId="1"/>
    <tableColumn id="9" xr3:uid="{86896C10-37AA-4E8A-8660-2734A0C575A3}" name="Total" dataDxfId="0"/>
    <tableColumn id="10" xr3:uid="{C0E7979E-31DA-4403-875A-4A8F14AFC91F}" name="Inspect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C104B5-8B29-4956-AACF-4F141869806C}" name="Table5" displayName="Table5" ref="A1:M6" totalsRowCount="1" headerRowDxfId="49" dataDxfId="48" tableBorderDxfId="47">
  <autoFilter ref="A1:M5" xr:uid="{EFA123C8-64A3-4E7C-9985-C28A04A26884}"/>
  <tableColumns count="13">
    <tableColumn id="1" xr3:uid="{08F5C39E-F41E-4B88-B700-FF5D7AC4F1C2}" name="Exam" totalsRowLabel="Total" dataDxfId="46"/>
    <tableColumn id="2" xr3:uid="{C5EAB58F-CF70-44F6-80B6-7472B23C60F6}" name="January" totalsRowFunction="sum" dataDxfId="45"/>
    <tableColumn id="3" xr3:uid="{775BFA65-B4A0-49AC-8D9C-5B4D6FAA1B3B}" name="February" totalsRowFunction="sum" dataDxfId="44"/>
    <tableColumn id="4" xr3:uid="{AC48037B-C9DE-45AE-BFD9-9D3EBD4B553C}" name="March" totalsRowFunction="sum" dataDxfId="43"/>
    <tableColumn id="5" xr3:uid="{466ACC4A-6E62-44DE-80F8-DBD41791699E}" name="April" totalsRowFunction="sum" dataDxfId="42"/>
    <tableColumn id="6" xr3:uid="{F1F17478-8D72-408E-9573-E212FA286D3A}" name="May" totalsRowFunction="sum" dataDxfId="41"/>
    <tableColumn id="7" xr3:uid="{E26A5DB6-06B2-4D81-B377-D7CAFBF69379}" name="June" totalsRowFunction="sum" dataDxfId="40"/>
    <tableColumn id="8" xr3:uid="{FF98650B-2A12-4E8F-BFB1-0EAAD72E274C}" name="July" totalsRowFunction="sum" dataDxfId="39"/>
    <tableColumn id="9" xr3:uid="{E42CF3F8-D1DB-4FF0-944C-46548E7862D9}" name="August" totalsRowFunction="sum" dataDxfId="38"/>
    <tableColumn id="10" xr3:uid="{75158E29-2BA6-4D6B-8930-FDC7DE20B3F8}" name="September" totalsRowFunction="sum" dataDxfId="37"/>
    <tableColumn id="11" xr3:uid="{296F2225-81C6-4BDF-9A5C-5A31403360E1}" name="October" totalsRowFunction="sum" dataDxfId="36"/>
    <tableColumn id="12" xr3:uid="{B6772700-091A-4017-BD2F-FCB2D380F2A7}" name="November" totalsRowFunction="sum" dataDxfId="35"/>
    <tableColumn id="13" xr3:uid="{CF914E74-A6C2-4212-AE80-6A6F570DD28C}" name="December" totalsRowFunction="sum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CB0733-F39D-4AB4-A0C8-0220260E17D2}" name="Table2" displayName="Table2" ref="A1:F4" totalsRowShown="0" headerRowDxfId="33" dataDxfId="31" headerRowBorderDxfId="32" tableBorderDxfId="30" totalsRowBorderDxfId="29">
  <autoFilter ref="A1:F4" xr:uid="{27CB0733-F39D-4AB4-A0C8-0220260E17D2}"/>
  <tableColumns count="6">
    <tableColumn id="1" xr3:uid="{569B54E9-798E-4355-92AA-6BF3716D80D4}" name="Exams" dataDxfId="28"/>
    <tableColumn id="2" xr3:uid="{C08B2B86-5588-4588-BBA7-437456B9D5DA}" name="Quarter 1" dataDxfId="27"/>
    <tableColumn id="3" xr3:uid="{0A46AD97-38B8-4ED7-B745-4463F6957D14}" name="Quarter 2" dataDxfId="26"/>
    <tableColumn id="4" xr3:uid="{31CD3422-4231-4B00-B457-14BECF53FB55}" name="Quarter 3" dataDxfId="25"/>
    <tableColumn id="5" xr3:uid="{1F22B87E-4F5B-41B2-96D6-3382BD7F4EEF}" name="Quarter 4" dataDxfId="24"/>
    <tableColumn id="6" xr3:uid="{4D92B70D-38D3-4AA1-94B3-4E949DC076A0}" name="Monthly Average" dataDxfId="23"/>
  </tableColumns>
  <tableStyleInfo name="TableStyleMedium9" showFirstColumn="1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F3E346-766F-4D59-B964-921E1F085C92}" name="Table62" displayName="Table62" ref="A4:J30" totalsRowShown="0">
  <autoFilter ref="A4:J30" xr:uid="{5024BB86-FE58-4999-9656-F12F6B4F9E67}"/>
  <tableColumns count="10">
    <tableColumn id="1" xr3:uid="{5CA88834-1425-4FAB-9824-FFEDE96D7442}" name="Make"/>
    <tableColumn id="2" xr3:uid="{56B5E62D-710F-4005-97EB-22B6A9298792}" name="Model"/>
    <tableColumn id="3" xr3:uid="{E920A533-21C9-4A90-9795-72376E009B95}" name="Body"/>
    <tableColumn id="4" xr3:uid="{DCE4F7F0-2C51-41D9-BAB5-032D3B1CEA41}" name="Year"/>
    <tableColumn id="5" xr3:uid="{C450646F-3507-441D-988B-576D5306A110}" name="Color"/>
    <tableColumn id="6" xr3:uid="{A96F79D8-81A6-44C0-A031-579ED5E5B642}" name="Mileage"/>
    <tableColumn id="7" xr3:uid="{4D200D09-6432-44A3-9E87-6FCD69BD84BC}" name="Price" dataDxfId="19"/>
    <tableColumn id="8" xr3:uid="{4B2B90E1-FE84-4AB4-821C-51C13365E28E}" name="Quantity Instock" dataDxfId="18"/>
    <tableColumn id="9" xr3:uid="{98F0A778-D48B-4C0B-AA36-7B33BC097601}" name="Total" dataDxfId="17"/>
    <tableColumn id="10" xr3:uid="{9FA93F17-A324-4060-A551-8A15F889A7A3}" name="Inspected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5D0674-9F0E-4DC3-A541-FD88CA098E9F}" name="Table510" displayName="Table510" ref="A1:K5" headerRowDxfId="16" dataDxfId="15" tableBorderDxfId="14">
  <autoFilter ref="A1:K5" xr:uid="{EFA123C8-64A3-4E7C-9985-C28A04A26884}"/>
  <tableColumns count="11">
    <tableColumn id="1" xr3:uid="{5F479EB9-667C-4EEF-825D-9D939EDB49D5}" name="Agent" totalsRowLabel="Total" dataDxfId="13"/>
    <tableColumn id="2" xr3:uid="{CBCEC290-BC53-48A4-84A7-913D9C789841}" name="January" dataDxfId="12"/>
    <tableColumn id="3" xr3:uid="{2D0B80A8-0C27-4F80-86F1-42D9B7D38E8A}" name="February" dataDxfId="11"/>
    <tableColumn id="4" xr3:uid="{BE4BFCC6-33AD-4B30-8053-73700DA86393}" name="March" dataDxfId="10"/>
    <tableColumn id="5" xr3:uid="{D49296D5-2546-4C3E-A8F1-1D99868D9492}" name="April" dataDxfId="9"/>
    <tableColumn id="6" xr3:uid="{C465C7FD-72C2-4C69-921B-FF187D9FD779}" name="May" dataDxfId="8"/>
    <tableColumn id="7" xr3:uid="{8833F2C2-A130-43EB-BA88-B23E074EE43A}" name="June" dataDxfId="7"/>
    <tableColumn id="11" xr3:uid="{A45AAFB5-3416-4A91-A13D-34BE56A0C1B3}" name="Total" dataDxfId="3">
      <calculatedColumnFormula>SUM(Table510[[#This Row],[January]:[June]])</calculatedColumnFormula>
    </tableColumn>
    <tableColumn id="8" xr3:uid="{1D00B7B2-5607-4D1B-93A9-5C96F50326AC}" name="Inactive Months" dataDxfId="6"/>
    <tableColumn id="9" xr3:uid="{0CE92B51-E07F-4811-AD82-B5094C116C20}" name="Price" dataDxfId="5"/>
    <tableColumn id="10" xr3:uid="{88B4865B-08B7-4F18-BD6E-FF68D656CBB2}" name="Sparkline" totalsRowFunction="sum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24BB86-FE58-4999-9656-F12F6B4F9E67}" name="Table6" displayName="Table6" ref="A5:J31" totalsRowShown="0">
  <autoFilter ref="A5:J31" xr:uid="{5024BB86-FE58-4999-9656-F12F6B4F9E67}"/>
  <tableColumns count="10">
    <tableColumn id="1" xr3:uid="{0D649CD4-72B7-4DAA-B28F-BF21AF5056B7}" name="Make"/>
    <tableColumn id="2" xr3:uid="{5F1B2924-7532-4FCA-9B84-4C78F2BA3FCF}" name="Model"/>
    <tableColumn id="3" xr3:uid="{BDACB3A0-FFE4-4513-9EC6-B9FB0CEF1D21}" name="Body"/>
    <tableColumn id="4" xr3:uid="{6287B620-C29E-4B2B-94B8-1900EEE3F31A}" name="Year"/>
    <tableColumn id="5" xr3:uid="{30C7E11A-875F-44D9-B6B3-91B7EE896312}" name="Color"/>
    <tableColumn id="6" xr3:uid="{089DD087-5BE3-48DC-8B2A-40C5D1FA4061}" name="Mileage"/>
    <tableColumn id="7" xr3:uid="{EB86FE93-F219-45F8-A2B2-FC2E2F2918D0}" name="Price" dataDxfId="22"/>
    <tableColumn id="8" xr3:uid="{B37E43E3-2DF5-425D-AD07-58FEF6C05A4E}" name="Quantity Instock" dataDxfId="21"/>
    <tableColumn id="9" xr3:uid="{46828EFF-0D7F-4665-ADB6-B6554D8A11D6}" name="Total" dataDxfId="20">
      <calculatedColumnFormula>G6*H6</calculatedColumnFormula>
    </tableColumn>
    <tableColumn id="10" xr3:uid="{6DD8877A-875E-48E2-BEFE-11FFE47D4F58}" name="Insp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33AE-3DEF-461C-A0DF-0A71EFCC9542}">
  <dimension ref="A1:J30"/>
  <sheetViews>
    <sheetView zoomScale="115" zoomScaleNormal="115" workbookViewId="0">
      <selection sqref="A1:J2"/>
    </sheetView>
  </sheetViews>
  <sheetFormatPr defaultRowHeight="14.5" x14ac:dyDescent="0.35"/>
  <cols>
    <col min="1" max="1" width="10.453125" customWidth="1"/>
    <col min="2" max="2" width="9.54296875" customWidth="1"/>
    <col min="3" max="3" width="10.26953125" customWidth="1"/>
    <col min="4" max="4" width="6.26953125" customWidth="1"/>
    <col min="5" max="5" width="6.81640625" customWidth="1"/>
    <col min="6" max="6" width="12.26953125" customWidth="1"/>
    <col min="7" max="7" width="12" customWidth="1"/>
    <col min="8" max="8" width="16.1796875" customWidth="1"/>
    <col min="9" max="9" width="14.54296875" customWidth="1"/>
    <col min="10" max="10" width="10.7265625" customWidth="1"/>
  </cols>
  <sheetData>
    <row r="1" spans="1:10" x14ac:dyDescent="0.35">
      <c r="A1" s="20" t="s">
        <v>127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35">
      <c r="A2" s="21">
        <v>45008</v>
      </c>
      <c r="B2" s="21"/>
      <c r="C2" s="21"/>
      <c r="D2" s="21"/>
      <c r="E2" s="21"/>
      <c r="F2" s="21"/>
      <c r="G2" s="21"/>
      <c r="H2" s="21"/>
      <c r="I2" s="21"/>
      <c r="J2" s="21"/>
    </row>
    <row r="4" spans="1:10" x14ac:dyDescent="0.35">
      <c r="A4" t="s">
        <v>60</v>
      </c>
      <c r="B4" t="s">
        <v>61</v>
      </c>
      <c r="C4" t="s">
        <v>62</v>
      </c>
      <c r="D4" t="s">
        <v>63</v>
      </c>
      <c r="E4" t="s">
        <v>64</v>
      </c>
      <c r="F4" t="s">
        <v>65</v>
      </c>
      <c r="G4" t="s">
        <v>66</v>
      </c>
      <c r="H4" t="s">
        <v>113</v>
      </c>
      <c r="I4" t="s">
        <v>12</v>
      </c>
      <c r="J4" t="s">
        <v>67</v>
      </c>
    </row>
    <row r="5" spans="1:10" x14ac:dyDescent="0.35">
      <c r="A5" t="s">
        <v>68</v>
      </c>
      <c r="B5" t="s">
        <v>69</v>
      </c>
      <c r="C5" t="s">
        <v>70</v>
      </c>
      <c r="D5">
        <v>1995</v>
      </c>
      <c r="E5" t="s">
        <v>71</v>
      </c>
      <c r="F5">
        <v>19800</v>
      </c>
      <c r="G5" s="5">
        <v>4000</v>
      </c>
      <c r="H5">
        <v>9</v>
      </c>
      <c r="I5" s="5">
        <f>G5*H5</f>
        <v>36000</v>
      </c>
      <c r="J5" t="s">
        <v>72</v>
      </c>
    </row>
    <row r="6" spans="1:10" x14ac:dyDescent="0.35">
      <c r="A6" t="s">
        <v>73</v>
      </c>
      <c r="B6" t="s">
        <v>74</v>
      </c>
      <c r="C6" t="s">
        <v>75</v>
      </c>
      <c r="D6">
        <v>2000</v>
      </c>
      <c r="E6" t="s">
        <v>76</v>
      </c>
      <c r="F6">
        <v>150000</v>
      </c>
      <c r="G6" s="5">
        <v>3000</v>
      </c>
      <c r="H6">
        <v>4</v>
      </c>
      <c r="I6" s="5"/>
      <c r="J6" t="s">
        <v>77</v>
      </c>
    </row>
    <row r="7" spans="1:10" x14ac:dyDescent="0.35">
      <c r="A7" t="s">
        <v>78</v>
      </c>
      <c r="B7" t="s">
        <v>79</v>
      </c>
      <c r="C7" t="s">
        <v>80</v>
      </c>
      <c r="D7">
        <v>1986</v>
      </c>
      <c r="E7" t="s">
        <v>81</v>
      </c>
      <c r="F7">
        <v>208000</v>
      </c>
      <c r="G7" s="5">
        <v>3200</v>
      </c>
      <c r="H7">
        <v>3</v>
      </c>
      <c r="I7" s="5"/>
      <c r="J7" t="s">
        <v>72</v>
      </c>
    </row>
    <row r="8" spans="1:10" x14ac:dyDescent="0.35">
      <c r="A8" t="s">
        <v>82</v>
      </c>
      <c r="B8" t="s">
        <v>83</v>
      </c>
      <c r="C8" t="s">
        <v>84</v>
      </c>
      <c r="D8">
        <v>2002</v>
      </c>
      <c r="E8" t="s">
        <v>85</v>
      </c>
      <c r="F8">
        <v>148000</v>
      </c>
      <c r="G8" s="5">
        <v>3000</v>
      </c>
      <c r="H8">
        <v>6</v>
      </c>
      <c r="I8" s="5"/>
      <c r="J8" t="s">
        <v>72</v>
      </c>
    </row>
    <row r="9" spans="1:10" x14ac:dyDescent="0.35">
      <c r="A9" t="s">
        <v>86</v>
      </c>
      <c r="B9" t="s">
        <v>87</v>
      </c>
      <c r="C9" t="s">
        <v>75</v>
      </c>
      <c r="D9">
        <v>2002</v>
      </c>
      <c r="E9" t="s">
        <v>71</v>
      </c>
      <c r="F9">
        <v>141000</v>
      </c>
      <c r="G9" s="5">
        <v>4100</v>
      </c>
      <c r="H9">
        <v>9</v>
      </c>
      <c r="I9" s="5"/>
      <c r="J9" t="s">
        <v>72</v>
      </c>
    </row>
    <row r="10" spans="1:10" x14ac:dyDescent="0.35">
      <c r="A10" t="s">
        <v>78</v>
      </c>
      <c r="B10" t="s">
        <v>79</v>
      </c>
      <c r="C10" t="s">
        <v>80</v>
      </c>
      <c r="D10">
        <v>1995</v>
      </c>
      <c r="E10" t="s">
        <v>88</v>
      </c>
      <c r="F10">
        <v>135000</v>
      </c>
      <c r="G10" s="5">
        <v>4700</v>
      </c>
      <c r="H10">
        <v>4</v>
      </c>
      <c r="I10" s="5"/>
      <c r="J10" t="s">
        <v>72</v>
      </c>
    </row>
    <row r="11" spans="1:10" x14ac:dyDescent="0.35">
      <c r="A11" t="s">
        <v>78</v>
      </c>
      <c r="B11" t="s">
        <v>89</v>
      </c>
      <c r="C11" t="s">
        <v>70</v>
      </c>
      <c r="D11">
        <v>1999</v>
      </c>
      <c r="E11" t="s">
        <v>76</v>
      </c>
      <c r="F11">
        <v>188000</v>
      </c>
      <c r="G11" s="5">
        <v>5500</v>
      </c>
      <c r="H11">
        <v>2</v>
      </c>
      <c r="I11" s="5"/>
      <c r="J11" t="s">
        <v>72</v>
      </c>
    </row>
    <row r="12" spans="1:10" x14ac:dyDescent="0.35">
      <c r="A12" t="s">
        <v>90</v>
      </c>
      <c r="B12" t="s">
        <v>91</v>
      </c>
      <c r="C12" t="s">
        <v>70</v>
      </c>
      <c r="D12">
        <v>2004</v>
      </c>
      <c r="E12" t="s">
        <v>71</v>
      </c>
      <c r="F12">
        <v>122000</v>
      </c>
      <c r="G12" s="5">
        <v>7000</v>
      </c>
      <c r="H12">
        <v>10</v>
      </c>
      <c r="I12" s="5"/>
      <c r="J12" t="s">
        <v>72</v>
      </c>
    </row>
    <row r="13" spans="1:10" x14ac:dyDescent="0.35">
      <c r="A13" t="s">
        <v>90</v>
      </c>
      <c r="B13" t="s">
        <v>92</v>
      </c>
      <c r="C13" t="s">
        <v>80</v>
      </c>
      <c r="D13">
        <v>2001</v>
      </c>
      <c r="E13" t="s">
        <v>93</v>
      </c>
      <c r="F13">
        <v>178000</v>
      </c>
      <c r="G13" s="5">
        <v>5200</v>
      </c>
      <c r="H13">
        <v>5</v>
      </c>
      <c r="I13" s="5"/>
      <c r="J13" t="s">
        <v>72</v>
      </c>
    </row>
    <row r="14" spans="1:10" x14ac:dyDescent="0.35">
      <c r="A14" t="s">
        <v>94</v>
      </c>
      <c r="B14" t="s">
        <v>95</v>
      </c>
      <c r="C14" t="s">
        <v>80</v>
      </c>
      <c r="D14">
        <v>2006</v>
      </c>
      <c r="E14" t="s">
        <v>71</v>
      </c>
      <c r="F14">
        <v>98000</v>
      </c>
      <c r="G14" s="5">
        <v>9300</v>
      </c>
      <c r="H14">
        <v>7</v>
      </c>
      <c r="I14" s="5"/>
      <c r="J14" t="s">
        <v>77</v>
      </c>
    </row>
    <row r="15" spans="1:10" x14ac:dyDescent="0.35">
      <c r="A15" t="s">
        <v>78</v>
      </c>
      <c r="B15" t="s">
        <v>96</v>
      </c>
      <c r="C15" t="s">
        <v>97</v>
      </c>
      <c r="D15">
        <v>2009</v>
      </c>
      <c r="E15" t="s">
        <v>98</v>
      </c>
      <c r="F15">
        <v>102000</v>
      </c>
      <c r="G15" s="5">
        <v>9800</v>
      </c>
      <c r="H15">
        <v>8</v>
      </c>
      <c r="I15" s="5"/>
      <c r="J15" t="s">
        <v>77</v>
      </c>
    </row>
    <row r="16" spans="1:10" x14ac:dyDescent="0.35">
      <c r="A16" t="s">
        <v>99</v>
      </c>
      <c r="B16" t="s">
        <v>100</v>
      </c>
      <c r="C16" t="s">
        <v>70</v>
      </c>
      <c r="D16">
        <v>2010</v>
      </c>
      <c r="E16" t="s">
        <v>81</v>
      </c>
      <c r="F16">
        <v>77000</v>
      </c>
      <c r="G16" s="5">
        <v>8500</v>
      </c>
      <c r="H16">
        <v>8</v>
      </c>
      <c r="I16" s="5"/>
      <c r="J16" t="s">
        <v>77</v>
      </c>
    </row>
    <row r="17" spans="1:10" x14ac:dyDescent="0.35">
      <c r="A17" t="s">
        <v>101</v>
      </c>
      <c r="B17" t="s">
        <v>102</v>
      </c>
      <c r="C17" t="s">
        <v>103</v>
      </c>
      <c r="D17">
        <v>2003</v>
      </c>
      <c r="E17" t="s">
        <v>98</v>
      </c>
      <c r="F17">
        <v>185000</v>
      </c>
      <c r="G17" s="5">
        <v>8900</v>
      </c>
      <c r="H17">
        <v>8</v>
      </c>
      <c r="I17" s="5"/>
      <c r="J17" t="s">
        <v>77</v>
      </c>
    </row>
    <row r="18" spans="1:10" x14ac:dyDescent="0.35">
      <c r="A18" t="s">
        <v>104</v>
      </c>
      <c r="B18" t="s">
        <v>105</v>
      </c>
      <c r="C18" t="s">
        <v>103</v>
      </c>
      <c r="D18">
        <v>2005</v>
      </c>
      <c r="E18" t="s">
        <v>88</v>
      </c>
      <c r="F18">
        <v>122000</v>
      </c>
      <c r="G18" s="5">
        <v>8200</v>
      </c>
      <c r="H18">
        <v>1</v>
      </c>
      <c r="I18" s="5"/>
      <c r="J18" t="s">
        <v>77</v>
      </c>
    </row>
    <row r="19" spans="1:10" x14ac:dyDescent="0.35">
      <c r="A19" t="s">
        <v>90</v>
      </c>
      <c r="B19" t="s">
        <v>106</v>
      </c>
      <c r="C19" t="s">
        <v>97</v>
      </c>
      <c r="D19">
        <v>2000</v>
      </c>
      <c r="E19" t="s">
        <v>107</v>
      </c>
      <c r="F19">
        <v>162000</v>
      </c>
      <c r="G19" s="5">
        <v>4100</v>
      </c>
      <c r="H19">
        <v>9</v>
      </c>
      <c r="I19" s="5"/>
      <c r="J19" t="s">
        <v>72</v>
      </c>
    </row>
    <row r="20" spans="1:10" x14ac:dyDescent="0.35">
      <c r="A20" t="s">
        <v>78</v>
      </c>
      <c r="B20" t="s">
        <v>108</v>
      </c>
      <c r="C20" t="s">
        <v>84</v>
      </c>
      <c r="D20">
        <v>2012</v>
      </c>
      <c r="E20" t="s">
        <v>81</v>
      </c>
      <c r="F20">
        <v>59000</v>
      </c>
      <c r="G20" s="5">
        <v>7900</v>
      </c>
      <c r="H20">
        <v>4</v>
      </c>
      <c r="I20" s="5"/>
      <c r="J20" t="s">
        <v>72</v>
      </c>
    </row>
    <row r="21" spans="1:10" x14ac:dyDescent="0.35">
      <c r="A21" t="s">
        <v>99</v>
      </c>
      <c r="B21" t="s">
        <v>109</v>
      </c>
      <c r="C21" t="s">
        <v>70</v>
      </c>
      <c r="D21">
        <v>19985</v>
      </c>
      <c r="E21" t="s">
        <v>85</v>
      </c>
      <c r="F21">
        <v>210000</v>
      </c>
      <c r="G21" s="5">
        <v>3100</v>
      </c>
      <c r="H21">
        <v>10</v>
      </c>
      <c r="I21" s="5"/>
      <c r="J21" t="s">
        <v>72</v>
      </c>
    </row>
    <row r="22" spans="1:10" x14ac:dyDescent="0.35">
      <c r="A22" t="s">
        <v>110</v>
      </c>
      <c r="B22" t="s">
        <v>111</v>
      </c>
      <c r="C22" t="s">
        <v>112</v>
      </c>
      <c r="D22">
        <v>2009</v>
      </c>
      <c r="E22" t="s">
        <v>88</v>
      </c>
      <c r="F22">
        <v>82000</v>
      </c>
      <c r="G22" s="5">
        <v>7500</v>
      </c>
      <c r="H22">
        <v>1</v>
      </c>
      <c r="I22" s="5"/>
      <c r="J22" t="s">
        <v>77</v>
      </c>
    </row>
    <row r="23" spans="1:10" x14ac:dyDescent="0.35">
      <c r="A23" t="s">
        <v>78</v>
      </c>
      <c r="B23" t="s">
        <v>79</v>
      </c>
      <c r="C23" t="s">
        <v>80</v>
      </c>
      <c r="D23">
        <v>1995</v>
      </c>
      <c r="E23" t="s">
        <v>76</v>
      </c>
      <c r="F23">
        <v>135000</v>
      </c>
      <c r="G23" s="5">
        <v>4700</v>
      </c>
      <c r="H23">
        <v>10</v>
      </c>
      <c r="I23" s="5"/>
      <c r="J23" t="s">
        <v>77</v>
      </c>
    </row>
    <row r="24" spans="1:10" x14ac:dyDescent="0.35">
      <c r="A24" t="s">
        <v>78</v>
      </c>
      <c r="B24" t="s">
        <v>89</v>
      </c>
      <c r="C24" t="s">
        <v>70</v>
      </c>
      <c r="D24">
        <v>2000</v>
      </c>
      <c r="E24" t="s">
        <v>88</v>
      </c>
      <c r="F24">
        <v>171000</v>
      </c>
      <c r="G24" s="5">
        <v>7500</v>
      </c>
      <c r="H24">
        <v>6</v>
      </c>
      <c r="I24" s="5"/>
      <c r="J24" t="s">
        <v>77</v>
      </c>
    </row>
    <row r="25" spans="1:10" x14ac:dyDescent="0.35">
      <c r="A25" t="s">
        <v>90</v>
      </c>
      <c r="B25" t="s">
        <v>91</v>
      </c>
      <c r="C25" t="s">
        <v>70</v>
      </c>
      <c r="D25">
        <v>2005</v>
      </c>
      <c r="E25" t="s">
        <v>88</v>
      </c>
      <c r="F25">
        <v>115000</v>
      </c>
      <c r="G25" s="5">
        <v>8000</v>
      </c>
      <c r="H25">
        <v>5</v>
      </c>
      <c r="I25" s="5"/>
      <c r="J25" t="s">
        <v>77</v>
      </c>
    </row>
    <row r="26" spans="1:10" x14ac:dyDescent="0.35">
      <c r="A26" t="s">
        <v>90</v>
      </c>
      <c r="B26" t="s">
        <v>106</v>
      </c>
      <c r="C26" t="s">
        <v>97</v>
      </c>
      <c r="D26">
        <v>2007</v>
      </c>
      <c r="E26" t="s">
        <v>107</v>
      </c>
      <c r="F26">
        <v>112000</v>
      </c>
      <c r="G26" s="5">
        <v>6100</v>
      </c>
      <c r="H26">
        <v>9</v>
      </c>
      <c r="I26" s="5"/>
      <c r="J26" t="s">
        <v>72</v>
      </c>
    </row>
    <row r="27" spans="1:10" x14ac:dyDescent="0.35">
      <c r="A27" t="s">
        <v>73</v>
      </c>
      <c r="B27" t="s">
        <v>74</v>
      </c>
      <c r="C27" t="s">
        <v>75</v>
      </c>
      <c r="D27">
        <v>2000</v>
      </c>
      <c r="E27" t="s">
        <v>81</v>
      </c>
      <c r="F27">
        <v>145000</v>
      </c>
      <c r="G27" s="5">
        <v>3200</v>
      </c>
      <c r="H27">
        <v>6</v>
      </c>
      <c r="I27" s="5"/>
      <c r="J27" t="s">
        <v>72</v>
      </c>
    </row>
    <row r="28" spans="1:10" x14ac:dyDescent="0.35">
      <c r="A28" t="s">
        <v>78</v>
      </c>
      <c r="B28" t="s">
        <v>79</v>
      </c>
      <c r="C28" t="s">
        <v>80</v>
      </c>
      <c r="D28">
        <v>1995</v>
      </c>
      <c r="E28" t="s">
        <v>71</v>
      </c>
      <c r="F28">
        <v>188000</v>
      </c>
      <c r="G28" s="5">
        <v>3700</v>
      </c>
      <c r="H28">
        <v>9</v>
      </c>
      <c r="I28" s="5"/>
      <c r="J28" t="s">
        <v>72</v>
      </c>
    </row>
    <row r="29" spans="1:10" x14ac:dyDescent="0.35">
      <c r="A29" t="s">
        <v>82</v>
      </c>
      <c r="B29" t="s">
        <v>83</v>
      </c>
      <c r="C29" t="s">
        <v>84</v>
      </c>
      <c r="D29">
        <v>2005</v>
      </c>
      <c r="E29" t="s">
        <v>85</v>
      </c>
      <c r="F29">
        <v>137000</v>
      </c>
      <c r="G29" s="5">
        <v>3800</v>
      </c>
      <c r="H29">
        <v>5</v>
      </c>
      <c r="I29" s="5"/>
      <c r="J29" t="s">
        <v>72</v>
      </c>
    </row>
    <row r="30" spans="1:10" x14ac:dyDescent="0.35">
      <c r="A30" t="s">
        <v>90</v>
      </c>
      <c r="B30" t="s">
        <v>92</v>
      </c>
      <c r="C30" t="s">
        <v>80</v>
      </c>
      <c r="D30">
        <v>2004</v>
      </c>
      <c r="E30" t="s">
        <v>71</v>
      </c>
      <c r="F30">
        <v>158000</v>
      </c>
      <c r="G30" s="5">
        <v>7200</v>
      </c>
      <c r="H30">
        <v>9</v>
      </c>
      <c r="I30" s="5"/>
      <c r="J30" t="s">
        <v>72</v>
      </c>
    </row>
  </sheetData>
  <mergeCells count="2">
    <mergeCell ref="A1:J1"/>
    <mergeCell ref="A2:J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BC3D-12E1-422E-821C-8CF6C334C52E}">
  <sheetPr codeName="Sheet1"/>
  <dimension ref="A1:M6"/>
  <sheetViews>
    <sheetView zoomScaleNormal="100" workbookViewId="0">
      <selection activeCell="D4" sqref="D4"/>
    </sheetView>
  </sheetViews>
  <sheetFormatPr defaultColWidth="8.81640625" defaultRowHeight="14.5" x14ac:dyDescent="0.35"/>
  <cols>
    <col min="1" max="13" width="14.54296875" customWidth="1"/>
  </cols>
  <sheetData>
    <row r="1" spans="1:13" x14ac:dyDescent="0.35">
      <c r="A1" s="2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35">
      <c r="A2" s="1" t="s">
        <v>14</v>
      </c>
      <c r="B2" s="1">
        <v>3929</v>
      </c>
      <c r="C2" s="1">
        <v>5098</v>
      </c>
      <c r="D2" s="1">
        <v>2928</v>
      </c>
      <c r="E2" s="1">
        <v>6128</v>
      </c>
      <c r="F2" s="1">
        <v>2785</v>
      </c>
      <c r="G2" s="1">
        <v>7063</v>
      </c>
      <c r="H2" s="1">
        <v>2547</v>
      </c>
      <c r="I2" s="1">
        <v>5546</v>
      </c>
      <c r="J2" s="1">
        <v>3188</v>
      </c>
      <c r="K2" s="1">
        <v>4488</v>
      </c>
      <c r="L2" s="1">
        <v>5566</v>
      </c>
      <c r="M2" s="1">
        <v>5211</v>
      </c>
    </row>
    <row r="3" spans="1:13" x14ac:dyDescent="0.35">
      <c r="A3" s="1" t="s">
        <v>15</v>
      </c>
      <c r="B3" s="1">
        <v>5877</v>
      </c>
      <c r="C3" s="1">
        <v>3846</v>
      </c>
      <c r="D3" s="1">
        <v>4471</v>
      </c>
      <c r="E3" s="1">
        <v>4476</v>
      </c>
      <c r="F3" s="1">
        <v>1861</v>
      </c>
      <c r="G3" s="1">
        <v>4829</v>
      </c>
      <c r="H3" s="1">
        <v>6747</v>
      </c>
      <c r="I3" s="1">
        <v>3078</v>
      </c>
      <c r="J3" s="1">
        <v>5955</v>
      </c>
      <c r="K3" s="1">
        <v>5048</v>
      </c>
      <c r="L3" s="1">
        <v>4156</v>
      </c>
      <c r="M3" s="1">
        <v>3227</v>
      </c>
    </row>
    <row r="4" spans="1:13" x14ac:dyDescent="0.35">
      <c r="A4" s="1" t="s">
        <v>16</v>
      </c>
      <c r="B4" s="1">
        <v>3270</v>
      </c>
      <c r="C4" s="1">
        <v>5465</v>
      </c>
      <c r="D4" s="1">
        <v>3811</v>
      </c>
      <c r="E4" s="1">
        <v>3258</v>
      </c>
      <c r="F4" s="1">
        <v>4092</v>
      </c>
      <c r="G4" s="1">
        <v>3671</v>
      </c>
      <c r="H4" s="1">
        <v>6105</v>
      </c>
      <c r="I4" s="1">
        <v>4773</v>
      </c>
      <c r="J4" s="1">
        <v>3420</v>
      </c>
      <c r="K4" s="1">
        <v>1930</v>
      </c>
      <c r="L4" s="1">
        <v>6539</v>
      </c>
      <c r="M4" s="1">
        <v>6290</v>
      </c>
    </row>
    <row r="5" spans="1:13" x14ac:dyDescent="0.35">
      <c r="A5" s="1" t="s">
        <v>58</v>
      </c>
      <c r="B5" s="1">
        <v>5222</v>
      </c>
      <c r="C5" s="1">
        <v>3966</v>
      </c>
      <c r="D5" s="1">
        <v>3323</v>
      </c>
      <c r="E5" s="1">
        <v>4727</v>
      </c>
      <c r="F5" s="1">
        <v>4672</v>
      </c>
      <c r="G5" s="1">
        <v>6204</v>
      </c>
      <c r="H5" s="1">
        <v>4884</v>
      </c>
      <c r="I5" s="1">
        <v>4281</v>
      </c>
      <c r="J5" s="1">
        <v>5654</v>
      </c>
      <c r="K5" s="1">
        <v>4124</v>
      </c>
      <c r="L5" s="1">
        <v>3347</v>
      </c>
      <c r="M5" s="1">
        <v>5706</v>
      </c>
    </row>
    <row r="6" spans="1:13" x14ac:dyDescent="0.35">
      <c r="A6" t="s">
        <v>12</v>
      </c>
      <c r="B6">
        <f>SUBTOTAL(109,Table5[January])</f>
        <v>18298</v>
      </c>
      <c r="C6">
        <f>SUBTOTAL(109,Table5[February])</f>
        <v>18375</v>
      </c>
      <c r="D6">
        <f>SUBTOTAL(109,Table5[March])</f>
        <v>14533</v>
      </c>
      <c r="E6">
        <f>SUBTOTAL(109,Table5[April])</f>
        <v>18589</v>
      </c>
      <c r="F6">
        <f>SUBTOTAL(109,Table5[May])</f>
        <v>13410</v>
      </c>
      <c r="G6">
        <f>SUBTOTAL(109,Table5[June])</f>
        <v>21767</v>
      </c>
      <c r="H6">
        <f>SUBTOTAL(109,Table5[July])</f>
        <v>20283</v>
      </c>
      <c r="I6">
        <f>SUBTOTAL(109,Table5[August])</f>
        <v>17678</v>
      </c>
      <c r="J6">
        <f>SUBTOTAL(109,Table5[September])</f>
        <v>18217</v>
      </c>
      <c r="K6">
        <f>SUBTOTAL(109,Table5[October])</f>
        <v>15590</v>
      </c>
      <c r="L6">
        <f>SUBTOTAL(109,Table5[November])</f>
        <v>19608</v>
      </c>
      <c r="M6">
        <f>SUBTOTAL(109,Table5[December])</f>
        <v>20434</v>
      </c>
    </row>
  </sheetData>
  <sortState xmlns:xlrd2="http://schemas.microsoft.com/office/spreadsheetml/2017/richdata2" ref="A2:M18">
    <sortCondition ref="A2:A18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61A1-71E2-4AB2-AAFF-1E36A6706CF6}">
  <sheetPr codeName="Sheet2"/>
  <dimension ref="A1:L11"/>
  <sheetViews>
    <sheetView zoomScaleNormal="100" workbookViewId="0">
      <pane ySplit="1" topLeftCell="A2" activePane="bottomLeft" state="frozen"/>
      <selection pane="bottomLeft" activeCell="E9" sqref="E9"/>
    </sheetView>
  </sheetViews>
  <sheetFormatPr defaultRowHeight="14.5" x14ac:dyDescent="0.35"/>
  <cols>
    <col min="1" max="1" width="15.6328125" customWidth="1"/>
    <col min="2" max="2" width="22" customWidth="1"/>
    <col min="3" max="3" width="15.6328125" customWidth="1"/>
    <col min="4" max="4" width="19.7265625" customWidth="1"/>
    <col min="5" max="5" width="18.26953125" customWidth="1"/>
    <col min="6" max="7" width="15.6328125" customWidth="1"/>
    <col min="8" max="8" width="10.6328125" customWidth="1"/>
    <col min="11" max="11" width="23.1796875" customWidth="1"/>
  </cols>
  <sheetData>
    <row r="1" spans="1:12" x14ac:dyDescent="0.35">
      <c r="A1" s="17" t="s">
        <v>17</v>
      </c>
      <c r="B1" s="17" t="s">
        <v>118</v>
      </c>
      <c r="C1" s="17" t="s">
        <v>18</v>
      </c>
      <c r="D1" s="17" t="s">
        <v>19</v>
      </c>
      <c r="E1" s="17" t="s">
        <v>20</v>
      </c>
      <c r="F1" s="17" t="s">
        <v>21</v>
      </c>
      <c r="G1" s="17" t="s">
        <v>117</v>
      </c>
      <c r="H1" s="17" t="s">
        <v>57</v>
      </c>
      <c r="K1" s="14" t="s">
        <v>22</v>
      </c>
      <c r="L1" s="14"/>
    </row>
    <row r="2" spans="1:12" x14ac:dyDescent="0.35">
      <c r="A2" s="17" t="s">
        <v>23</v>
      </c>
      <c r="B2" s="17" t="s">
        <v>24</v>
      </c>
      <c r="C2" s="17" t="s">
        <v>25</v>
      </c>
      <c r="D2" s="17" t="s">
        <v>26</v>
      </c>
      <c r="E2" s="17">
        <v>9054</v>
      </c>
      <c r="F2" s="17">
        <f>Region!$E2*Region!$G2</f>
        <v>520605</v>
      </c>
      <c r="G2" s="17">
        <v>57.5</v>
      </c>
      <c r="H2" s="17"/>
      <c r="K2" s="3" t="s">
        <v>27</v>
      </c>
    </row>
    <row r="3" spans="1:12" x14ac:dyDescent="0.35">
      <c r="A3" s="17" t="s">
        <v>28</v>
      </c>
      <c r="B3" s="17" t="s">
        <v>24</v>
      </c>
      <c r="C3" s="17" t="s">
        <v>29</v>
      </c>
      <c r="D3" s="17" t="s">
        <v>30</v>
      </c>
      <c r="E3" s="17">
        <v>8587</v>
      </c>
      <c r="F3" s="17">
        <f>Region!$E3*Region!$G3</f>
        <v>485680.72000000003</v>
      </c>
      <c r="G3" s="17">
        <v>56.56</v>
      </c>
      <c r="H3" s="17"/>
    </row>
    <row r="4" spans="1:12" x14ac:dyDescent="0.35">
      <c r="A4" s="17" t="s">
        <v>31</v>
      </c>
      <c r="B4" s="17" t="s">
        <v>32</v>
      </c>
      <c r="C4" s="17" t="s">
        <v>33</v>
      </c>
      <c r="D4" s="17" t="s">
        <v>34</v>
      </c>
      <c r="E4" s="17">
        <v>8103</v>
      </c>
      <c r="F4" s="17">
        <f>Region!$E4*Region!$G4</f>
        <v>368686.5</v>
      </c>
      <c r="G4" s="17">
        <v>45.5</v>
      </c>
      <c r="H4" s="17"/>
    </row>
    <row r="5" spans="1:12" x14ac:dyDescent="0.35">
      <c r="A5" s="17" t="s">
        <v>35</v>
      </c>
      <c r="B5" s="17" t="s">
        <v>36</v>
      </c>
      <c r="C5" s="17" t="s">
        <v>37</v>
      </c>
      <c r="D5" s="17" t="s">
        <v>38</v>
      </c>
      <c r="E5" s="17">
        <v>9062</v>
      </c>
      <c r="F5" s="17">
        <f>Region!$E5*Region!$G5</f>
        <v>217397.37999999998</v>
      </c>
      <c r="G5" s="17">
        <v>23.99</v>
      </c>
      <c r="H5" s="17"/>
    </row>
    <row r="6" spans="1:12" x14ac:dyDescent="0.35">
      <c r="A6" s="17" t="s">
        <v>39</v>
      </c>
      <c r="B6" s="17" t="s">
        <v>24</v>
      </c>
      <c r="C6" s="17" t="s">
        <v>40</v>
      </c>
      <c r="D6" s="17" t="s">
        <v>41</v>
      </c>
      <c r="E6" s="17">
        <v>8565</v>
      </c>
      <c r="F6" s="17">
        <f>Region!$E6*Region!$G6</f>
        <v>170443.5</v>
      </c>
      <c r="G6" s="17">
        <v>19.899999999999999</v>
      </c>
      <c r="H6" s="17"/>
    </row>
    <row r="7" spans="1:12" x14ac:dyDescent="0.35">
      <c r="A7" s="17" t="s">
        <v>42</v>
      </c>
      <c r="B7" s="17" t="s">
        <v>36</v>
      </c>
      <c r="C7" s="17" t="s">
        <v>43</v>
      </c>
      <c r="D7" s="17" t="s">
        <v>44</v>
      </c>
      <c r="E7" s="17">
        <v>6520</v>
      </c>
      <c r="F7" s="17">
        <f>Region!$E7*Region!$G7</f>
        <v>140180</v>
      </c>
      <c r="G7" s="17">
        <v>21.5</v>
      </c>
      <c r="H7" s="17"/>
    </row>
    <row r="8" spans="1:12" x14ac:dyDescent="0.35">
      <c r="A8" s="17" t="s">
        <v>45</v>
      </c>
      <c r="B8" s="17" t="s">
        <v>32</v>
      </c>
      <c r="C8" s="17" t="s">
        <v>46</v>
      </c>
      <c r="D8" s="17" t="s">
        <v>47</v>
      </c>
      <c r="E8" s="17">
        <v>8475</v>
      </c>
      <c r="F8" s="17">
        <f>Region!$E8*Region!$G8</f>
        <v>110090.25</v>
      </c>
      <c r="G8" s="17">
        <v>12.99</v>
      </c>
      <c r="H8" s="17"/>
    </row>
    <row r="9" spans="1:12" x14ac:dyDescent="0.35">
      <c r="A9" s="17" t="s">
        <v>48</v>
      </c>
      <c r="B9" s="17" t="s">
        <v>24</v>
      </c>
      <c r="C9" s="17" t="s">
        <v>49</v>
      </c>
      <c r="D9" s="17" t="s">
        <v>50</v>
      </c>
      <c r="E9" s="17">
        <v>2142</v>
      </c>
      <c r="F9" s="17">
        <f>Region!$E9*Region!$G9</f>
        <v>98510.58</v>
      </c>
      <c r="G9" s="17">
        <v>45.99</v>
      </c>
      <c r="H9" s="17"/>
    </row>
    <row r="10" spans="1:12" x14ac:dyDescent="0.35">
      <c r="A10" s="17" t="s">
        <v>51</v>
      </c>
      <c r="B10" s="17" t="s">
        <v>24</v>
      </c>
      <c r="C10" s="17" t="s">
        <v>52</v>
      </c>
      <c r="D10" s="17" t="s">
        <v>53</v>
      </c>
      <c r="E10" s="17">
        <v>4057</v>
      </c>
      <c r="F10" s="17">
        <f>Region!$E10*Region!$G10</f>
        <v>44586.43</v>
      </c>
      <c r="G10" s="17">
        <v>10.99</v>
      </c>
      <c r="H10" s="17"/>
    </row>
    <row r="11" spans="1:12" x14ac:dyDescent="0.35">
      <c r="A11" s="17" t="s">
        <v>54</v>
      </c>
      <c r="B11" s="17" t="s">
        <v>24</v>
      </c>
      <c r="C11" s="17" t="s">
        <v>55</v>
      </c>
      <c r="D11" s="17" t="s">
        <v>56</v>
      </c>
      <c r="E11" s="17">
        <v>2014</v>
      </c>
      <c r="F11" s="17">
        <f>Region!$E11*Region!$G11</f>
        <v>30189.86</v>
      </c>
      <c r="G11" s="17">
        <v>14.99</v>
      </c>
      <c r="H11" s="17"/>
    </row>
  </sheetData>
  <mergeCells count="1">
    <mergeCell ref="K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2AF2-EB08-43ED-B8B4-5E5C66FEA352}">
  <sheetPr codeName="Sheet3"/>
  <dimension ref="A1:F10"/>
  <sheetViews>
    <sheetView zoomScaleNormal="100" workbookViewId="0">
      <selection activeCell="C3" sqref="C3"/>
    </sheetView>
  </sheetViews>
  <sheetFormatPr defaultColWidth="8.81640625" defaultRowHeight="14.5" x14ac:dyDescent="0.35"/>
  <cols>
    <col min="1" max="4" width="14.54296875" customWidth="1"/>
    <col min="5" max="5" width="17.453125" customWidth="1"/>
    <col min="6" max="6" width="17.81640625" bestFit="1" customWidth="1"/>
    <col min="7" max="13" width="14.54296875" customWidth="1"/>
  </cols>
  <sheetData>
    <row r="1" spans="1:6" x14ac:dyDescent="0.35">
      <c r="A1" s="6" t="s">
        <v>116</v>
      </c>
      <c r="B1" s="7" t="s">
        <v>119</v>
      </c>
      <c r="C1" s="7" t="s">
        <v>120</v>
      </c>
      <c r="D1" s="7" t="s">
        <v>121</v>
      </c>
      <c r="E1" s="7" t="s">
        <v>122</v>
      </c>
      <c r="F1" s="12" t="s">
        <v>114</v>
      </c>
    </row>
    <row r="2" spans="1:6" x14ac:dyDescent="0.35">
      <c r="A2" s="8" t="s">
        <v>14</v>
      </c>
      <c r="B2" s="9">
        <v>3929</v>
      </c>
      <c r="C2" s="9"/>
      <c r="D2" s="9"/>
      <c r="E2" s="9"/>
      <c r="F2" s="12"/>
    </row>
    <row r="3" spans="1:6" x14ac:dyDescent="0.35">
      <c r="A3" s="8" t="s">
        <v>16</v>
      </c>
      <c r="B3" s="9">
        <v>5098</v>
      </c>
      <c r="C3" s="9"/>
      <c r="D3" s="9"/>
      <c r="E3" s="9"/>
      <c r="F3" s="9"/>
    </row>
    <row r="4" spans="1:6" x14ac:dyDescent="0.35">
      <c r="A4" s="10" t="s">
        <v>58</v>
      </c>
      <c r="B4" s="11">
        <v>2928</v>
      </c>
      <c r="C4" s="11"/>
      <c r="D4" s="11"/>
      <c r="E4" s="11"/>
      <c r="F4" s="11"/>
    </row>
    <row r="8" spans="1:6" x14ac:dyDescent="0.35">
      <c r="A8" t="s">
        <v>123</v>
      </c>
      <c r="B8" s="13">
        <v>0.05</v>
      </c>
    </row>
    <row r="9" spans="1:6" x14ac:dyDescent="0.35">
      <c r="A9" t="s">
        <v>124</v>
      </c>
      <c r="B9" s="13">
        <v>0.1</v>
      </c>
    </row>
    <row r="10" spans="1:6" x14ac:dyDescent="0.35">
      <c r="A10" t="s">
        <v>125</v>
      </c>
      <c r="B10" s="13">
        <v>0.15</v>
      </c>
    </row>
  </sheetData>
  <phoneticPr fontId="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EE45-1D7E-4917-A775-E4FC5D274494}">
  <dimension ref="A1:J30"/>
  <sheetViews>
    <sheetView zoomScale="115" zoomScaleNormal="115" workbookViewId="0">
      <selection activeCell="C10" sqref="C10"/>
    </sheetView>
  </sheetViews>
  <sheetFormatPr defaultRowHeight="14.5" x14ac:dyDescent="0.35"/>
  <cols>
    <col min="1" max="1" width="9.453125" customWidth="1"/>
    <col min="2" max="2" width="9.54296875" customWidth="1"/>
    <col min="3" max="3" width="10.26953125" customWidth="1"/>
    <col min="4" max="4" width="6.26953125" customWidth="1"/>
    <col min="5" max="5" width="6.81640625" customWidth="1"/>
    <col min="6" max="6" width="12.26953125" customWidth="1"/>
    <col min="7" max="7" width="12" customWidth="1"/>
    <col min="8" max="8" width="16.1796875" customWidth="1"/>
    <col min="9" max="9" width="14.54296875" customWidth="1"/>
    <col min="10" max="10" width="10.7265625" customWidth="1"/>
  </cols>
  <sheetData>
    <row r="1" spans="1:10" ht="20" thickBot="1" x14ac:dyDescent="0.5">
      <c r="A1" s="18" t="s">
        <v>127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5" thickTop="1" x14ac:dyDescent="0.35">
      <c r="A2" s="19">
        <v>45008</v>
      </c>
      <c r="B2" s="19"/>
      <c r="C2" s="19"/>
      <c r="D2" s="19"/>
      <c r="E2" s="19"/>
      <c r="F2" s="19"/>
      <c r="G2" s="19"/>
      <c r="H2" s="19"/>
      <c r="I2" s="19"/>
      <c r="J2" s="19"/>
    </row>
    <row r="4" spans="1:10" x14ac:dyDescent="0.35">
      <c r="A4" t="s">
        <v>60</v>
      </c>
      <c r="B4" t="s">
        <v>61</v>
      </c>
      <c r="C4" t="s">
        <v>62</v>
      </c>
      <c r="D4" t="s">
        <v>63</v>
      </c>
      <c r="E4" t="s">
        <v>64</v>
      </c>
      <c r="F4" t="s">
        <v>65</v>
      </c>
      <c r="G4" t="s">
        <v>66</v>
      </c>
      <c r="H4" t="s">
        <v>113</v>
      </c>
      <c r="I4" t="s">
        <v>12</v>
      </c>
      <c r="J4" t="s">
        <v>67</v>
      </c>
    </row>
    <row r="5" spans="1:10" x14ac:dyDescent="0.35">
      <c r="A5" t="s">
        <v>68</v>
      </c>
      <c r="B5" t="s">
        <v>69</v>
      </c>
      <c r="C5" t="s">
        <v>70</v>
      </c>
      <c r="D5">
        <v>1995</v>
      </c>
      <c r="E5" t="s">
        <v>71</v>
      </c>
      <c r="F5">
        <v>19800</v>
      </c>
      <c r="G5" s="5">
        <v>4000</v>
      </c>
      <c r="H5">
        <v>9</v>
      </c>
      <c r="I5" s="5">
        <f>G5*H5</f>
        <v>36000</v>
      </c>
      <c r="J5" t="s">
        <v>72</v>
      </c>
    </row>
    <row r="6" spans="1:10" x14ac:dyDescent="0.35">
      <c r="A6" t="s">
        <v>73</v>
      </c>
      <c r="B6" t="s">
        <v>74</v>
      </c>
      <c r="C6" t="s">
        <v>75</v>
      </c>
      <c r="D6">
        <v>2000</v>
      </c>
      <c r="E6" t="s">
        <v>76</v>
      </c>
      <c r="F6">
        <v>150000</v>
      </c>
      <c r="G6" s="5">
        <v>3000</v>
      </c>
      <c r="H6">
        <v>4</v>
      </c>
      <c r="I6" s="5"/>
      <c r="J6" t="s">
        <v>77</v>
      </c>
    </row>
    <row r="7" spans="1:10" x14ac:dyDescent="0.35">
      <c r="A7" t="s">
        <v>78</v>
      </c>
      <c r="B7" t="s">
        <v>79</v>
      </c>
      <c r="C7" t="s">
        <v>80</v>
      </c>
      <c r="D7">
        <v>1986</v>
      </c>
      <c r="E7" t="s">
        <v>81</v>
      </c>
      <c r="F7">
        <v>208000</v>
      </c>
      <c r="G7" s="5">
        <v>3200</v>
      </c>
      <c r="H7">
        <v>3</v>
      </c>
      <c r="I7" s="5"/>
      <c r="J7" t="s">
        <v>72</v>
      </c>
    </row>
    <row r="8" spans="1:10" x14ac:dyDescent="0.35">
      <c r="A8" t="s">
        <v>82</v>
      </c>
      <c r="B8" t="s">
        <v>83</v>
      </c>
      <c r="C8" t="s">
        <v>84</v>
      </c>
      <c r="D8">
        <v>2002</v>
      </c>
      <c r="E8" t="s">
        <v>85</v>
      </c>
      <c r="F8">
        <v>148000</v>
      </c>
      <c r="G8" s="5">
        <v>3000</v>
      </c>
      <c r="H8">
        <v>6</v>
      </c>
      <c r="I8" s="5"/>
      <c r="J8" t="s">
        <v>72</v>
      </c>
    </row>
    <row r="9" spans="1:10" x14ac:dyDescent="0.35">
      <c r="A9" t="s">
        <v>86</v>
      </c>
      <c r="B9" t="s">
        <v>87</v>
      </c>
      <c r="C9" t="s">
        <v>75</v>
      </c>
      <c r="D9">
        <v>2002</v>
      </c>
      <c r="E9" t="s">
        <v>71</v>
      </c>
      <c r="F9">
        <v>141000</v>
      </c>
      <c r="G9" s="5">
        <v>4100</v>
      </c>
      <c r="H9">
        <v>9</v>
      </c>
      <c r="I9" s="5"/>
      <c r="J9" t="s">
        <v>72</v>
      </c>
    </row>
    <row r="10" spans="1:10" x14ac:dyDescent="0.35">
      <c r="A10" t="s">
        <v>78</v>
      </c>
      <c r="B10" t="s">
        <v>79</v>
      </c>
      <c r="C10" t="s">
        <v>80</v>
      </c>
      <c r="D10">
        <v>1995</v>
      </c>
      <c r="E10" t="s">
        <v>88</v>
      </c>
      <c r="F10">
        <v>135000</v>
      </c>
      <c r="G10" s="5">
        <v>4700</v>
      </c>
      <c r="H10">
        <v>4</v>
      </c>
      <c r="I10" s="5"/>
      <c r="J10" t="s">
        <v>72</v>
      </c>
    </row>
    <row r="11" spans="1:10" x14ac:dyDescent="0.35">
      <c r="A11" t="s">
        <v>78</v>
      </c>
      <c r="B11" t="s">
        <v>89</v>
      </c>
      <c r="C11" t="s">
        <v>70</v>
      </c>
      <c r="D11">
        <v>1999</v>
      </c>
      <c r="E11" t="s">
        <v>76</v>
      </c>
      <c r="F11">
        <v>188000</v>
      </c>
      <c r="G11" s="5">
        <v>5500</v>
      </c>
      <c r="H11">
        <v>2</v>
      </c>
      <c r="I11" s="5"/>
      <c r="J11" t="s">
        <v>72</v>
      </c>
    </row>
    <row r="12" spans="1:10" x14ac:dyDescent="0.35">
      <c r="A12" t="s">
        <v>90</v>
      </c>
      <c r="B12" t="s">
        <v>91</v>
      </c>
      <c r="C12" t="s">
        <v>70</v>
      </c>
      <c r="D12">
        <v>2004</v>
      </c>
      <c r="E12" t="s">
        <v>71</v>
      </c>
      <c r="F12">
        <v>122000</v>
      </c>
      <c r="G12" s="5">
        <v>7000</v>
      </c>
      <c r="H12">
        <v>10</v>
      </c>
      <c r="I12" s="5"/>
      <c r="J12" t="s">
        <v>72</v>
      </c>
    </row>
    <row r="13" spans="1:10" x14ac:dyDescent="0.35">
      <c r="A13" t="s">
        <v>90</v>
      </c>
      <c r="B13" t="s">
        <v>92</v>
      </c>
      <c r="C13" t="s">
        <v>80</v>
      </c>
      <c r="D13">
        <v>2001</v>
      </c>
      <c r="E13" t="s">
        <v>93</v>
      </c>
      <c r="F13">
        <v>178000</v>
      </c>
      <c r="G13" s="5">
        <v>5200</v>
      </c>
      <c r="H13">
        <v>5</v>
      </c>
      <c r="I13" s="5"/>
      <c r="J13" t="s">
        <v>72</v>
      </c>
    </row>
    <row r="14" spans="1:10" x14ac:dyDescent="0.35">
      <c r="A14" t="s">
        <v>94</v>
      </c>
      <c r="B14" t="s">
        <v>95</v>
      </c>
      <c r="C14" t="s">
        <v>80</v>
      </c>
      <c r="D14">
        <v>2006</v>
      </c>
      <c r="E14" t="s">
        <v>71</v>
      </c>
      <c r="F14">
        <v>98000</v>
      </c>
      <c r="G14" s="5">
        <v>9300</v>
      </c>
      <c r="H14">
        <v>7</v>
      </c>
      <c r="I14" s="5"/>
      <c r="J14" t="s">
        <v>77</v>
      </c>
    </row>
    <row r="15" spans="1:10" x14ac:dyDescent="0.35">
      <c r="A15" t="s">
        <v>78</v>
      </c>
      <c r="B15" t="s">
        <v>96</v>
      </c>
      <c r="C15" t="s">
        <v>97</v>
      </c>
      <c r="D15">
        <v>2009</v>
      </c>
      <c r="E15" t="s">
        <v>98</v>
      </c>
      <c r="F15">
        <v>102000</v>
      </c>
      <c r="G15" s="5">
        <v>9800</v>
      </c>
      <c r="H15">
        <v>8</v>
      </c>
      <c r="I15" s="5"/>
      <c r="J15" t="s">
        <v>77</v>
      </c>
    </row>
    <row r="16" spans="1:10" x14ac:dyDescent="0.35">
      <c r="A16" t="s">
        <v>99</v>
      </c>
      <c r="B16" t="s">
        <v>100</v>
      </c>
      <c r="C16" t="s">
        <v>70</v>
      </c>
      <c r="D16">
        <v>2010</v>
      </c>
      <c r="E16" t="s">
        <v>81</v>
      </c>
      <c r="F16">
        <v>77000</v>
      </c>
      <c r="G16" s="5">
        <v>8500</v>
      </c>
      <c r="H16">
        <v>8</v>
      </c>
      <c r="I16" s="5"/>
      <c r="J16" t="s">
        <v>77</v>
      </c>
    </row>
    <row r="17" spans="1:10" x14ac:dyDescent="0.35">
      <c r="A17" t="s">
        <v>101</v>
      </c>
      <c r="B17" t="s">
        <v>102</v>
      </c>
      <c r="C17" t="s">
        <v>103</v>
      </c>
      <c r="D17">
        <v>2003</v>
      </c>
      <c r="E17" t="s">
        <v>98</v>
      </c>
      <c r="F17">
        <v>185000</v>
      </c>
      <c r="G17" s="5">
        <v>8900</v>
      </c>
      <c r="H17">
        <v>8</v>
      </c>
      <c r="I17" s="5"/>
      <c r="J17" t="s">
        <v>77</v>
      </c>
    </row>
    <row r="18" spans="1:10" x14ac:dyDescent="0.35">
      <c r="A18" t="s">
        <v>104</v>
      </c>
      <c r="B18" t="s">
        <v>105</v>
      </c>
      <c r="C18" t="s">
        <v>103</v>
      </c>
      <c r="D18">
        <v>2005</v>
      </c>
      <c r="E18" t="s">
        <v>88</v>
      </c>
      <c r="F18">
        <v>122000</v>
      </c>
      <c r="G18" s="5">
        <v>8200</v>
      </c>
      <c r="H18">
        <v>1</v>
      </c>
      <c r="I18" s="5"/>
      <c r="J18" t="s">
        <v>77</v>
      </c>
    </row>
    <row r="19" spans="1:10" x14ac:dyDescent="0.35">
      <c r="A19" t="s">
        <v>90</v>
      </c>
      <c r="B19" t="s">
        <v>106</v>
      </c>
      <c r="C19" t="s">
        <v>97</v>
      </c>
      <c r="D19">
        <v>2000</v>
      </c>
      <c r="E19" t="s">
        <v>107</v>
      </c>
      <c r="F19">
        <v>162000</v>
      </c>
      <c r="G19" s="5">
        <v>4100</v>
      </c>
      <c r="H19">
        <v>9</v>
      </c>
      <c r="I19" s="5"/>
      <c r="J19" t="s">
        <v>72</v>
      </c>
    </row>
    <row r="20" spans="1:10" x14ac:dyDescent="0.35">
      <c r="A20" t="s">
        <v>78</v>
      </c>
      <c r="B20" t="s">
        <v>108</v>
      </c>
      <c r="C20" t="s">
        <v>84</v>
      </c>
      <c r="D20">
        <v>2012</v>
      </c>
      <c r="E20" t="s">
        <v>81</v>
      </c>
      <c r="F20">
        <v>59000</v>
      </c>
      <c r="G20" s="5">
        <v>7900</v>
      </c>
      <c r="H20">
        <v>4</v>
      </c>
      <c r="I20" s="5"/>
      <c r="J20" t="s">
        <v>72</v>
      </c>
    </row>
    <row r="21" spans="1:10" x14ac:dyDescent="0.35">
      <c r="A21" t="s">
        <v>99</v>
      </c>
      <c r="B21" t="s">
        <v>109</v>
      </c>
      <c r="C21" t="s">
        <v>70</v>
      </c>
      <c r="D21">
        <v>19985</v>
      </c>
      <c r="E21" t="s">
        <v>85</v>
      </c>
      <c r="F21">
        <v>210000</v>
      </c>
      <c r="G21" s="5">
        <v>3100</v>
      </c>
      <c r="H21">
        <v>10</v>
      </c>
      <c r="I21" s="5"/>
      <c r="J21" t="s">
        <v>72</v>
      </c>
    </row>
    <row r="22" spans="1:10" x14ac:dyDescent="0.35">
      <c r="A22" t="s">
        <v>110</v>
      </c>
      <c r="B22" t="s">
        <v>111</v>
      </c>
      <c r="C22" t="s">
        <v>112</v>
      </c>
      <c r="D22">
        <v>2009</v>
      </c>
      <c r="E22" t="s">
        <v>88</v>
      </c>
      <c r="F22">
        <v>82000</v>
      </c>
      <c r="G22" s="5">
        <v>7500</v>
      </c>
      <c r="H22">
        <v>1</v>
      </c>
      <c r="I22" s="5"/>
      <c r="J22" t="s">
        <v>77</v>
      </c>
    </row>
    <row r="23" spans="1:10" x14ac:dyDescent="0.35">
      <c r="A23" t="s">
        <v>78</v>
      </c>
      <c r="B23" t="s">
        <v>79</v>
      </c>
      <c r="C23" t="s">
        <v>80</v>
      </c>
      <c r="D23">
        <v>1995</v>
      </c>
      <c r="E23" t="s">
        <v>76</v>
      </c>
      <c r="F23">
        <v>135000</v>
      </c>
      <c r="G23" s="5">
        <v>4700</v>
      </c>
      <c r="H23">
        <v>10</v>
      </c>
      <c r="I23" s="5"/>
      <c r="J23" t="s">
        <v>77</v>
      </c>
    </row>
    <row r="24" spans="1:10" x14ac:dyDescent="0.35">
      <c r="A24" t="s">
        <v>78</v>
      </c>
      <c r="B24" t="s">
        <v>89</v>
      </c>
      <c r="C24" t="s">
        <v>70</v>
      </c>
      <c r="D24">
        <v>2000</v>
      </c>
      <c r="E24" t="s">
        <v>88</v>
      </c>
      <c r="F24">
        <v>171000</v>
      </c>
      <c r="G24" s="5">
        <v>7500</v>
      </c>
      <c r="H24">
        <v>6</v>
      </c>
      <c r="I24" s="5"/>
      <c r="J24" t="s">
        <v>77</v>
      </c>
    </row>
    <row r="25" spans="1:10" x14ac:dyDescent="0.35">
      <c r="A25" t="s">
        <v>90</v>
      </c>
      <c r="B25" t="s">
        <v>91</v>
      </c>
      <c r="C25" t="s">
        <v>70</v>
      </c>
      <c r="D25">
        <v>2005</v>
      </c>
      <c r="E25" t="s">
        <v>88</v>
      </c>
      <c r="F25">
        <v>115000</v>
      </c>
      <c r="G25" s="5">
        <v>8000</v>
      </c>
      <c r="H25">
        <v>5</v>
      </c>
      <c r="I25" s="5"/>
      <c r="J25" t="s">
        <v>77</v>
      </c>
    </row>
    <row r="26" spans="1:10" x14ac:dyDescent="0.35">
      <c r="A26" t="s">
        <v>90</v>
      </c>
      <c r="B26" t="s">
        <v>106</v>
      </c>
      <c r="C26" t="s">
        <v>97</v>
      </c>
      <c r="D26">
        <v>2007</v>
      </c>
      <c r="E26" t="s">
        <v>107</v>
      </c>
      <c r="F26">
        <v>112000</v>
      </c>
      <c r="G26" s="5">
        <v>6100</v>
      </c>
      <c r="H26">
        <v>9</v>
      </c>
      <c r="I26" s="5"/>
      <c r="J26" t="s">
        <v>72</v>
      </c>
    </row>
    <row r="27" spans="1:10" x14ac:dyDescent="0.35">
      <c r="A27" t="s">
        <v>73</v>
      </c>
      <c r="B27" t="s">
        <v>74</v>
      </c>
      <c r="C27" t="s">
        <v>75</v>
      </c>
      <c r="D27">
        <v>2000</v>
      </c>
      <c r="E27" t="s">
        <v>81</v>
      </c>
      <c r="F27">
        <v>145000</v>
      </c>
      <c r="G27" s="5">
        <v>3200</v>
      </c>
      <c r="H27">
        <v>6</v>
      </c>
      <c r="I27" s="5"/>
      <c r="J27" t="s">
        <v>72</v>
      </c>
    </row>
    <row r="28" spans="1:10" x14ac:dyDescent="0.35">
      <c r="A28" t="s">
        <v>78</v>
      </c>
      <c r="B28" t="s">
        <v>79</v>
      </c>
      <c r="C28" t="s">
        <v>80</v>
      </c>
      <c r="D28">
        <v>1995</v>
      </c>
      <c r="E28" t="s">
        <v>71</v>
      </c>
      <c r="F28">
        <v>188000</v>
      </c>
      <c r="G28" s="5">
        <v>3700</v>
      </c>
      <c r="H28">
        <v>9</v>
      </c>
      <c r="I28" s="5"/>
      <c r="J28" t="s">
        <v>72</v>
      </c>
    </row>
    <row r="29" spans="1:10" x14ac:dyDescent="0.35">
      <c r="A29" t="s">
        <v>82</v>
      </c>
      <c r="B29" t="s">
        <v>83</v>
      </c>
      <c r="C29" t="s">
        <v>84</v>
      </c>
      <c r="D29">
        <v>2005</v>
      </c>
      <c r="E29" t="s">
        <v>85</v>
      </c>
      <c r="F29">
        <v>137000</v>
      </c>
      <c r="G29" s="5">
        <v>3800</v>
      </c>
      <c r="H29">
        <v>5</v>
      </c>
      <c r="I29" s="5"/>
      <c r="J29" t="s">
        <v>72</v>
      </c>
    </row>
    <row r="30" spans="1:10" x14ac:dyDescent="0.35">
      <c r="A30" t="s">
        <v>90</v>
      </c>
      <c r="B30" t="s">
        <v>92</v>
      </c>
      <c r="C30" t="s">
        <v>80</v>
      </c>
      <c r="D30">
        <v>2004</v>
      </c>
      <c r="E30" t="s">
        <v>71</v>
      </c>
      <c r="F30">
        <v>158000</v>
      </c>
      <c r="G30" s="5">
        <v>7200</v>
      </c>
      <c r="H30">
        <v>9</v>
      </c>
      <c r="I30" s="5"/>
      <c r="J30" t="s">
        <v>72</v>
      </c>
    </row>
  </sheetData>
  <mergeCells count="2">
    <mergeCell ref="A1:J1"/>
    <mergeCell ref="A2:J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662C-9E37-48EC-8D92-8949A99FC9FE}">
  <dimension ref="A1:K5"/>
  <sheetViews>
    <sheetView zoomScaleNormal="100" workbookViewId="0">
      <selection activeCell="H3" sqref="H3"/>
    </sheetView>
  </sheetViews>
  <sheetFormatPr defaultColWidth="9.54296875" defaultRowHeight="14.5" x14ac:dyDescent="0.35"/>
  <cols>
    <col min="1" max="11" width="15.81640625" customWidth="1"/>
  </cols>
  <sheetData>
    <row r="1" spans="1:11" x14ac:dyDescent="0.35">
      <c r="A1" s="2" t="s">
        <v>128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12</v>
      </c>
      <c r="I1" s="2" t="s">
        <v>129</v>
      </c>
      <c r="J1" s="2" t="s">
        <v>66</v>
      </c>
      <c r="K1" s="2" t="s">
        <v>130</v>
      </c>
    </row>
    <row r="2" spans="1:11" x14ac:dyDescent="0.35">
      <c r="A2" s="1" t="s">
        <v>14</v>
      </c>
      <c r="B2" s="1">
        <v>3929</v>
      </c>
      <c r="C2" s="1">
        <v>5098</v>
      </c>
      <c r="D2" s="1"/>
      <c r="E2" s="1">
        <v>6128</v>
      </c>
      <c r="F2" s="1">
        <v>2785</v>
      </c>
      <c r="G2" s="1">
        <v>7063</v>
      </c>
      <c r="H2" s="1">
        <f>SUM(Table510[[#This Row],[January]:[June]])</f>
        <v>25003</v>
      </c>
      <c r="I2" s="1"/>
      <c r="J2" s="1"/>
      <c r="K2" s="1"/>
    </row>
    <row r="3" spans="1:11" x14ac:dyDescent="0.35">
      <c r="A3" s="1" t="s">
        <v>15</v>
      </c>
      <c r="B3" s="1"/>
      <c r="C3" s="1">
        <v>3846</v>
      </c>
      <c r="D3" s="1">
        <v>4471</v>
      </c>
      <c r="E3" s="1"/>
      <c r="F3" s="1">
        <v>1861</v>
      </c>
      <c r="G3" s="1">
        <v>4829</v>
      </c>
      <c r="H3" s="1">
        <f>SUM(Table510[[#This Row],[January]:[June]])</f>
        <v>15007</v>
      </c>
      <c r="I3" s="1"/>
      <c r="J3" s="1"/>
      <c r="K3" s="1"/>
    </row>
    <row r="4" spans="1:11" x14ac:dyDescent="0.35">
      <c r="A4" s="1" t="s">
        <v>16</v>
      </c>
      <c r="B4" s="1">
        <v>3270</v>
      </c>
      <c r="C4" s="1"/>
      <c r="D4" s="1">
        <v>3811</v>
      </c>
      <c r="E4" s="1">
        <v>3258</v>
      </c>
      <c r="F4" s="1">
        <v>4092</v>
      </c>
      <c r="G4" s="1"/>
      <c r="H4" s="1">
        <f>SUM(Table510[[#This Row],[January]:[June]])</f>
        <v>14431</v>
      </c>
      <c r="I4" s="1"/>
      <c r="J4" s="1"/>
      <c r="K4" s="1"/>
    </row>
    <row r="5" spans="1:11" x14ac:dyDescent="0.35">
      <c r="A5" s="1" t="s">
        <v>131</v>
      </c>
      <c r="B5" s="1">
        <v>5222</v>
      </c>
      <c r="C5" s="1">
        <v>3966</v>
      </c>
      <c r="D5" s="1"/>
      <c r="E5" s="1">
        <v>4727</v>
      </c>
      <c r="F5" s="1"/>
      <c r="G5" s="1">
        <v>6204</v>
      </c>
      <c r="H5" s="1">
        <f>SUM(Table510[[#This Row],[January]:[June]])</f>
        <v>20119</v>
      </c>
      <c r="I5" s="1"/>
      <c r="J5" s="1"/>
      <c r="K5" s="1"/>
    </row>
  </sheetData>
  <phoneticPr fontId="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7425D-32B8-4571-BAFB-49B5C4D0A30E}">
  <sheetPr codeName="Sheet4"/>
  <dimension ref="A2:L31"/>
  <sheetViews>
    <sheetView tabSelected="1" zoomScale="115" zoomScaleNormal="115" workbookViewId="0">
      <selection activeCell="F12" sqref="F12"/>
    </sheetView>
  </sheetViews>
  <sheetFormatPr defaultRowHeight="14.5" x14ac:dyDescent="0.35"/>
  <cols>
    <col min="1" max="1" width="9.453125" customWidth="1"/>
    <col min="2" max="2" width="9.54296875" customWidth="1"/>
    <col min="3" max="3" width="10.26953125" customWidth="1"/>
    <col min="4" max="4" width="6.26953125" customWidth="1"/>
    <col min="5" max="5" width="6.81640625" customWidth="1"/>
    <col min="6" max="6" width="12.26953125" customWidth="1"/>
    <col min="7" max="7" width="12" customWidth="1"/>
    <col min="8" max="8" width="16.1796875" customWidth="1"/>
    <col min="9" max="9" width="14.54296875" customWidth="1"/>
    <col min="10" max="10" width="10.7265625" customWidth="1"/>
    <col min="12" max="12" width="14.54296875" bestFit="1" customWidth="1"/>
  </cols>
  <sheetData>
    <row r="2" spans="1:12" ht="18.5" x14ac:dyDescent="0.45">
      <c r="A2" s="15" t="s">
        <v>59</v>
      </c>
      <c r="B2" s="15"/>
      <c r="C2" s="15"/>
      <c r="D2" s="15"/>
      <c r="E2" s="15"/>
      <c r="F2" s="15"/>
      <c r="G2" s="15"/>
      <c r="H2" s="15"/>
      <c r="I2" s="15"/>
      <c r="J2" s="15"/>
    </row>
    <row r="3" spans="1:12" x14ac:dyDescent="0.35">
      <c r="A3" s="4" t="s">
        <v>115</v>
      </c>
      <c r="B3" s="16">
        <v>45008</v>
      </c>
      <c r="C3" s="16"/>
      <c r="D3" s="16"/>
      <c r="E3" s="16"/>
      <c r="F3" s="16"/>
      <c r="G3" s="16"/>
      <c r="H3" s="16"/>
      <c r="I3" s="16"/>
      <c r="J3" s="16"/>
    </row>
    <row r="5" spans="1:12" x14ac:dyDescent="0.35">
      <c r="A5" t="s">
        <v>60</v>
      </c>
      <c r="B5" t="s">
        <v>61</v>
      </c>
      <c r="C5" t="s">
        <v>62</v>
      </c>
      <c r="D5" t="s">
        <v>63</v>
      </c>
      <c r="E5" t="s">
        <v>64</v>
      </c>
      <c r="F5" t="s">
        <v>65</v>
      </c>
      <c r="G5" t="s">
        <v>66</v>
      </c>
      <c r="H5" t="s">
        <v>113</v>
      </c>
      <c r="I5" t="s">
        <v>12</v>
      </c>
      <c r="J5" t="s">
        <v>67</v>
      </c>
    </row>
    <row r="6" spans="1:12" x14ac:dyDescent="0.35">
      <c r="A6" t="s">
        <v>68</v>
      </c>
      <c r="B6" t="s">
        <v>69</v>
      </c>
      <c r="C6" t="s">
        <v>70</v>
      </c>
      <c r="D6">
        <v>1995</v>
      </c>
      <c r="E6" t="s">
        <v>71</v>
      </c>
      <c r="F6">
        <v>19800</v>
      </c>
      <c r="G6" s="5">
        <v>4000</v>
      </c>
      <c r="H6">
        <v>9</v>
      </c>
      <c r="I6" s="5">
        <f>G6*H6</f>
        <v>36000</v>
      </c>
      <c r="J6" t="s">
        <v>72</v>
      </c>
      <c r="L6" t="s">
        <v>126</v>
      </c>
    </row>
    <row r="7" spans="1:12" x14ac:dyDescent="0.35">
      <c r="A7" t="s">
        <v>73</v>
      </c>
      <c r="B7" t="s">
        <v>74</v>
      </c>
      <c r="C7" t="s">
        <v>75</v>
      </c>
      <c r="D7">
        <v>2000</v>
      </c>
      <c r="E7" t="s">
        <v>76</v>
      </c>
      <c r="F7">
        <v>150000</v>
      </c>
      <c r="G7" s="5">
        <v>3000</v>
      </c>
      <c r="H7">
        <v>4</v>
      </c>
      <c r="I7" s="5">
        <f t="shared" ref="I7:I31" si="0">G7*H7</f>
        <v>12000</v>
      </c>
      <c r="J7" t="s">
        <v>77</v>
      </c>
    </row>
    <row r="8" spans="1:12" x14ac:dyDescent="0.35">
      <c r="A8" t="s">
        <v>78</v>
      </c>
      <c r="B8" t="s">
        <v>79</v>
      </c>
      <c r="C8" t="s">
        <v>80</v>
      </c>
      <c r="D8">
        <v>1986</v>
      </c>
      <c r="E8" t="s">
        <v>81</v>
      </c>
      <c r="F8">
        <v>208000</v>
      </c>
      <c r="G8" s="5">
        <v>3200</v>
      </c>
      <c r="H8">
        <v>3</v>
      </c>
      <c r="I8" s="5">
        <f t="shared" si="0"/>
        <v>9600</v>
      </c>
      <c r="J8" t="s">
        <v>72</v>
      </c>
    </row>
    <row r="9" spans="1:12" x14ac:dyDescent="0.35">
      <c r="A9" t="s">
        <v>82</v>
      </c>
      <c r="B9" t="s">
        <v>83</v>
      </c>
      <c r="C9" t="s">
        <v>84</v>
      </c>
      <c r="D9">
        <v>2002</v>
      </c>
      <c r="E9" t="s">
        <v>85</v>
      </c>
      <c r="F9">
        <v>148000</v>
      </c>
      <c r="G9" s="5">
        <v>3000</v>
      </c>
      <c r="H9">
        <v>6</v>
      </c>
      <c r="I9" s="5">
        <f t="shared" si="0"/>
        <v>18000</v>
      </c>
      <c r="J9" t="s">
        <v>72</v>
      </c>
    </row>
    <row r="10" spans="1:12" x14ac:dyDescent="0.35">
      <c r="A10" t="s">
        <v>86</v>
      </c>
      <c r="B10" t="s">
        <v>87</v>
      </c>
      <c r="C10" t="s">
        <v>75</v>
      </c>
      <c r="D10">
        <v>2002</v>
      </c>
      <c r="E10" t="s">
        <v>71</v>
      </c>
      <c r="F10">
        <v>141000</v>
      </c>
      <c r="G10" s="5">
        <v>4100</v>
      </c>
      <c r="H10">
        <v>9</v>
      </c>
      <c r="I10" s="5">
        <f t="shared" si="0"/>
        <v>36900</v>
      </c>
      <c r="J10" t="s">
        <v>72</v>
      </c>
    </row>
    <row r="11" spans="1:12" x14ac:dyDescent="0.35">
      <c r="A11" t="s">
        <v>78</v>
      </c>
      <c r="B11" t="s">
        <v>79</v>
      </c>
      <c r="C11" t="s">
        <v>80</v>
      </c>
      <c r="D11">
        <v>1995</v>
      </c>
      <c r="E11" t="s">
        <v>88</v>
      </c>
      <c r="F11">
        <v>135000</v>
      </c>
      <c r="G11" s="5">
        <v>4700</v>
      </c>
      <c r="H11">
        <v>4</v>
      </c>
      <c r="I11" s="5">
        <f t="shared" si="0"/>
        <v>18800</v>
      </c>
      <c r="J11" t="s">
        <v>72</v>
      </c>
    </row>
    <row r="12" spans="1:12" x14ac:dyDescent="0.35">
      <c r="A12" t="s">
        <v>78</v>
      </c>
      <c r="B12" t="s">
        <v>89</v>
      </c>
      <c r="C12" t="s">
        <v>70</v>
      </c>
      <c r="D12">
        <v>1999</v>
      </c>
      <c r="E12" t="s">
        <v>76</v>
      </c>
      <c r="F12">
        <v>188000</v>
      </c>
      <c r="G12" s="5">
        <v>5500</v>
      </c>
      <c r="H12">
        <v>2</v>
      </c>
      <c r="I12" s="5">
        <f t="shared" si="0"/>
        <v>11000</v>
      </c>
      <c r="J12" t="s">
        <v>72</v>
      </c>
    </row>
    <row r="13" spans="1:12" x14ac:dyDescent="0.35">
      <c r="A13" t="s">
        <v>90</v>
      </c>
      <c r="B13" t="s">
        <v>91</v>
      </c>
      <c r="C13" t="s">
        <v>70</v>
      </c>
      <c r="D13">
        <v>2004</v>
      </c>
      <c r="E13" t="s">
        <v>71</v>
      </c>
      <c r="F13">
        <v>122000</v>
      </c>
      <c r="G13" s="5">
        <v>7000</v>
      </c>
      <c r="H13">
        <v>10</v>
      </c>
      <c r="I13" s="5">
        <f t="shared" si="0"/>
        <v>70000</v>
      </c>
      <c r="J13" t="s">
        <v>72</v>
      </c>
    </row>
    <row r="14" spans="1:12" x14ac:dyDescent="0.35">
      <c r="A14" t="s">
        <v>90</v>
      </c>
      <c r="B14" t="s">
        <v>92</v>
      </c>
      <c r="C14" t="s">
        <v>80</v>
      </c>
      <c r="D14">
        <v>2001</v>
      </c>
      <c r="E14" t="s">
        <v>93</v>
      </c>
      <c r="F14">
        <v>178000</v>
      </c>
      <c r="G14" s="5">
        <v>5200</v>
      </c>
      <c r="H14">
        <v>5</v>
      </c>
      <c r="I14" s="5">
        <f t="shared" si="0"/>
        <v>26000</v>
      </c>
      <c r="J14" t="s">
        <v>72</v>
      </c>
    </row>
    <row r="15" spans="1:12" x14ac:dyDescent="0.35">
      <c r="A15" t="s">
        <v>94</v>
      </c>
      <c r="B15" t="s">
        <v>95</v>
      </c>
      <c r="C15" t="s">
        <v>80</v>
      </c>
      <c r="D15">
        <v>2006</v>
      </c>
      <c r="E15" t="s">
        <v>71</v>
      </c>
      <c r="F15">
        <v>98000</v>
      </c>
      <c r="G15" s="5">
        <v>9300</v>
      </c>
      <c r="H15">
        <v>7</v>
      </c>
      <c r="I15" s="5">
        <f t="shared" si="0"/>
        <v>65100</v>
      </c>
      <c r="J15" t="s">
        <v>77</v>
      </c>
    </row>
    <row r="16" spans="1:12" x14ac:dyDescent="0.35">
      <c r="A16" t="s">
        <v>78</v>
      </c>
      <c r="B16" t="s">
        <v>96</v>
      </c>
      <c r="C16" t="s">
        <v>97</v>
      </c>
      <c r="D16">
        <v>2009</v>
      </c>
      <c r="E16" t="s">
        <v>98</v>
      </c>
      <c r="F16">
        <v>102000</v>
      </c>
      <c r="G16" s="5">
        <v>9800</v>
      </c>
      <c r="H16">
        <v>8</v>
      </c>
      <c r="I16" s="5">
        <f t="shared" si="0"/>
        <v>78400</v>
      </c>
      <c r="J16" t="s">
        <v>77</v>
      </c>
    </row>
    <row r="17" spans="1:10" x14ac:dyDescent="0.35">
      <c r="A17" t="s">
        <v>99</v>
      </c>
      <c r="B17" t="s">
        <v>100</v>
      </c>
      <c r="C17" t="s">
        <v>70</v>
      </c>
      <c r="D17">
        <v>2010</v>
      </c>
      <c r="E17" t="s">
        <v>81</v>
      </c>
      <c r="F17">
        <v>77000</v>
      </c>
      <c r="G17" s="5">
        <v>8500</v>
      </c>
      <c r="H17">
        <v>8</v>
      </c>
      <c r="I17" s="5">
        <f t="shared" si="0"/>
        <v>68000</v>
      </c>
      <c r="J17" t="s">
        <v>77</v>
      </c>
    </row>
    <row r="18" spans="1:10" x14ac:dyDescent="0.35">
      <c r="A18" t="s">
        <v>101</v>
      </c>
      <c r="B18" t="s">
        <v>102</v>
      </c>
      <c r="C18" t="s">
        <v>103</v>
      </c>
      <c r="D18">
        <v>2003</v>
      </c>
      <c r="E18" t="s">
        <v>98</v>
      </c>
      <c r="F18">
        <v>185000</v>
      </c>
      <c r="G18" s="5">
        <v>8900</v>
      </c>
      <c r="H18">
        <v>8</v>
      </c>
      <c r="I18" s="5">
        <f t="shared" si="0"/>
        <v>71200</v>
      </c>
      <c r="J18" t="s">
        <v>77</v>
      </c>
    </row>
    <row r="19" spans="1:10" x14ac:dyDescent="0.35">
      <c r="A19" t="s">
        <v>104</v>
      </c>
      <c r="B19" t="s">
        <v>105</v>
      </c>
      <c r="C19" t="s">
        <v>103</v>
      </c>
      <c r="D19">
        <v>2005</v>
      </c>
      <c r="E19" t="s">
        <v>88</v>
      </c>
      <c r="F19">
        <v>122000</v>
      </c>
      <c r="G19" s="5">
        <v>8200</v>
      </c>
      <c r="H19">
        <v>1</v>
      </c>
      <c r="I19" s="5">
        <f t="shared" si="0"/>
        <v>8200</v>
      </c>
      <c r="J19" t="s">
        <v>77</v>
      </c>
    </row>
    <row r="20" spans="1:10" x14ac:dyDescent="0.35">
      <c r="A20" t="s">
        <v>90</v>
      </c>
      <c r="B20" t="s">
        <v>106</v>
      </c>
      <c r="C20" t="s">
        <v>97</v>
      </c>
      <c r="D20">
        <v>2000</v>
      </c>
      <c r="E20" t="s">
        <v>107</v>
      </c>
      <c r="F20">
        <v>162000</v>
      </c>
      <c r="G20" s="5">
        <v>4100</v>
      </c>
      <c r="H20">
        <v>9</v>
      </c>
      <c r="I20" s="5">
        <f t="shared" si="0"/>
        <v>36900</v>
      </c>
      <c r="J20" t="s">
        <v>72</v>
      </c>
    </row>
    <row r="21" spans="1:10" x14ac:dyDescent="0.35">
      <c r="A21" t="s">
        <v>78</v>
      </c>
      <c r="B21" t="s">
        <v>108</v>
      </c>
      <c r="C21" t="s">
        <v>84</v>
      </c>
      <c r="D21">
        <v>2012</v>
      </c>
      <c r="E21" t="s">
        <v>81</v>
      </c>
      <c r="F21">
        <v>59000</v>
      </c>
      <c r="G21" s="5">
        <v>7900</v>
      </c>
      <c r="H21">
        <v>4</v>
      </c>
      <c r="I21" s="5">
        <f t="shared" si="0"/>
        <v>31600</v>
      </c>
      <c r="J21" t="s">
        <v>72</v>
      </c>
    </row>
    <row r="22" spans="1:10" x14ac:dyDescent="0.35">
      <c r="A22" t="s">
        <v>99</v>
      </c>
      <c r="B22" t="s">
        <v>109</v>
      </c>
      <c r="C22" t="s">
        <v>70</v>
      </c>
      <c r="D22">
        <v>19985</v>
      </c>
      <c r="E22" t="s">
        <v>85</v>
      </c>
      <c r="F22">
        <v>210000</v>
      </c>
      <c r="G22" s="5">
        <v>3100</v>
      </c>
      <c r="H22">
        <v>10</v>
      </c>
      <c r="I22" s="5">
        <f t="shared" si="0"/>
        <v>31000</v>
      </c>
      <c r="J22" t="s">
        <v>72</v>
      </c>
    </row>
    <row r="23" spans="1:10" x14ac:dyDescent="0.35">
      <c r="A23" t="s">
        <v>110</v>
      </c>
      <c r="B23" t="s">
        <v>111</v>
      </c>
      <c r="C23" t="s">
        <v>112</v>
      </c>
      <c r="D23">
        <v>2009</v>
      </c>
      <c r="E23" t="s">
        <v>88</v>
      </c>
      <c r="F23">
        <v>82000</v>
      </c>
      <c r="G23" s="5">
        <v>7500</v>
      </c>
      <c r="H23">
        <v>1</v>
      </c>
      <c r="I23" s="5">
        <f t="shared" si="0"/>
        <v>7500</v>
      </c>
      <c r="J23" t="s">
        <v>77</v>
      </c>
    </row>
    <row r="24" spans="1:10" x14ac:dyDescent="0.35">
      <c r="A24" t="s">
        <v>78</v>
      </c>
      <c r="B24" t="s">
        <v>79</v>
      </c>
      <c r="C24" t="s">
        <v>80</v>
      </c>
      <c r="D24">
        <v>1995</v>
      </c>
      <c r="E24" t="s">
        <v>76</v>
      </c>
      <c r="F24">
        <v>135000</v>
      </c>
      <c r="G24" s="5">
        <v>4700</v>
      </c>
      <c r="H24">
        <v>10</v>
      </c>
      <c r="I24" s="5">
        <f t="shared" si="0"/>
        <v>47000</v>
      </c>
      <c r="J24" t="s">
        <v>77</v>
      </c>
    </row>
    <row r="25" spans="1:10" x14ac:dyDescent="0.35">
      <c r="A25" t="s">
        <v>78</v>
      </c>
      <c r="B25" t="s">
        <v>89</v>
      </c>
      <c r="C25" t="s">
        <v>70</v>
      </c>
      <c r="D25">
        <v>2000</v>
      </c>
      <c r="E25" t="s">
        <v>88</v>
      </c>
      <c r="F25">
        <v>171000</v>
      </c>
      <c r="G25" s="5">
        <v>7500</v>
      </c>
      <c r="H25">
        <v>6</v>
      </c>
      <c r="I25" s="5">
        <f t="shared" si="0"/>
        <v>45000</v>
      </c>
      <c r="J25" t="s">
        <v>77</v>
      </c>
    </row>
    <row r="26" spans="1:10" x14ac:dyDescent="0.35">
      <c r="A26" t="s">
        <v>90</v>
      </c>
      <c r="B26" t="s">
        <v>91</v>
      </c>
      <c r="C26" t="s">
        <v>70</v>
      </c>
      <c r="D26">
        <v>2005</v>
      </c>
      <c r="E26" t="s">
        <v>88</v>
      </c>
      <c r="F26">
        <v>115000</v>
      </c>
      <c r="G26" s="5">
        <v>8000</v>
      </c>
      <c r="H26">
        <v>5</v>
      </c>
      <c r="I26" s="5">
        <f t="shared" si="0"/>
        <v>40000</v>
      </c>
      <c r="J26" t="s">
        <v>77</v>
      </c>
    </row>
    <row r="27" spans="1:10" x14ac:dyDescent="0.35">
      <c r="A27" t="s">
        <v>90</v>
      </c>
      <c r="B27" t="s">
        <v>106</v>
      </c>
      <c r="C27" t="s">
        <v>97</v>
      </c>
      <c r="D27">
        <v>2007</v>
      </c>
      <c r="E27" t="s">
        <v>107</v>
      </c>
      <c r="F27">
        <v>112000</v>
      </c>
      <c r="G27" s="5">
        <v>6100</v>
      </c>
      <c r="H27">
        <v>9</v>
      </c>
      <c r="I27" s="5">
        <f t="shared" si="0"/>
        <v>54900</v>
      </c>
      <c r="J27" t="s">
        <v>72</v>
      </c>
    </row>
    <row r="28" spans="1:10" x14ac:dyDescent="0.35">
      <c r="A28" t="s">
        <v>73</v>
      </c>
      <c r="B28" t="s">
        <v>74</v>
      </c>
      <c r="C28" t="s">
        <v>75</v>
      </c>
      <c r="D28">
        <v>2000</v>
      </c>
      <c r="E28" t="s">
        <v>81</v>
      </c>
      <c r="F28">
        <v>145000</v>
      </c>
      <c r="G28" s="5">
        <v>3200</v>
      </c>
      <c r="H28">
        <v>6</v>
      </c>
      <c r="I28" s="5">
        <f t="shared" si="0"/>
        <v>19200</v>
      </c>
      <c r="J28" t="s">
        <v>72</v>
      </c>
    </row>
    <row r="29" spans="1:10" x14ac:dyDescent="0.35">
      <c r="A29" t="s">
        <v>78</v>
      </c>
      <c r="B29" t="s">
        <v>79</v>
      </c>
      <c r="C29" t="s">
        <v>80</v>
      </c>
      <c r="D29">
        <v>1995</v>
      </c>
      <c r="E29" t="s">
        <v>71</v>
      </c>
      <c r="F29">
        <v>188000</v>
      </c>
      <c r="G29" s="5">
        <v>3700</v>
      </c>
      <c r="H29">
        <v>9</v>
      </c>
      <c r="I29" s="5">
        <f t="shared" si="0"/>
        <v>33300</v>
      </c>
      <c r="J29" t="s">
        <v>72</v>
      </c>
    </row>
    <row r="30" spans="1:10" x14ac:dyDescent="0.35">
      <c r="A30" t="s">
        <v>82</v>
      </c>
      <c r="B30" t="s">
        <v>83</v>
      </c>
      <c r="C30" t="s">
        <v>84</v>
      </c>
      <c r="D30">
        <v>2005</v>
      </c>
      <c r="E30" t="s">
        <v>85</v>
      </c>
      <c r="F30">
        <v>137000</v>
      </c>
      <c r="G30" s="5">
        <v>3800</v>
      </c>
      <c r="H30">
        <v>5</v>
      </c>
      <c r="I30" s="5">
        <f t="shared" si="0"/>
        <v>19000</v>
      </c>
      <c r="J30" t="s">
        <v>72</v>
      </c>
    </row>
    <row r="31" spans="1:10" x14ac:dyDescent="0.35">
      <c r="A31" t="s">
        <v>90</v>
      </c>
      <c r="B31" t="s">
        <v>92</v>
      </c>
      <c r="C31" t="s">
        <v>80</v>
      </c>
      <c r="D31">
        <v>2004</v>
      </c>
      <c r="E31" t="s">
        <v>71</v>
      </c>
      <c r="F31">
        <v>158000</v>
      </c>
      <c r="G31" s="5">
        <v>7200</v>
      </c>
      <c r="H31">
        <v>9</v>
      </c>
      <c r="I31" s="5">
        <f t="shared" si="0"/>
        <v>64800</v>
      </c>
      <c r="J31" t="s">
        <v>72</v>
      </c>
    </row>
  </sheetData>
  <mergeCells count="2">
    <mergeCell ref="A2:J2"/>
    <mergeCell ref="B3:J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Projects</vt:lpstr>
      <vt:lpstr>Comparison</vt:lpstr>
      <vt:lpstr>Region</vt:lpstr>
      <vt:lpstr>Projections</vt:lpstr>
      <vt:lpstr>Tasks</vt:lpstr>
      <vt:lpstr>New Policies</vt:lpstr>
      <vt:lpstr>Summary</vt:lpstr>
      <vt:lpstr>Projects!Convertible</vt:lpstr>
      <vt:lpstr>Tasks!Convertible</vt:lpstr>
      <vt:lpstr>Convertible</vt:lpstr>
      <vt:lpstr>Q2_Increase</vt:lpstr>
      <vt:lpstr>Region!SUPPLIER_NAME</vt:lpstr>
    </vt:vector>
  </TitlesOfParts>
  <Company>HOCICT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TRAN THAI HOC</dc:creator>
  <cp:lastModifiedBy>Nguyễn Hoàng Minh</cp:lastModifiedBy>
  <dcterms:created xsi:type="dcterms:W3CDTF">2015-03-31T03:19:22Z</dcterms:created>
  <dcterms:modified xsi:type="dcterms:W3CDTF">2025-04-16T06:50:49Z</dcterms:modified>
</cp:coreProperties>
</file>