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mbooschool-my.sharepoint.com/personal/thuong_vo_bambooschool_edu_vn/Documents/2024 - 2025/2. CHUYÊN MÔN/MOS 2019/MOS Excel 2019/Project 10 MOS Excel 2019/"/>
    </mc:Choice>
  </mc:AlternateContent>
  <xr:revisionPtr revIDLastSave="73" documentId="13_ncr:1_{42ABAC2F-D40B-4894-A9B9-9BE3A0465643}" xr6:coauthVersionLast="47" xr6:coauthVersionMax="47" xr10:uidLastSave="{D87ED6F8-0275-404A-A4DF-6DA28A5ECD3F}"/>
  <bookViews>
    <workbookView xWindow="-90" yWindow="-90" windowWidth="19380" windowHeight="10260" activeTab="3" xr2:uid="{3B5558ED-EA98-4D35-AFB1-B14104F0596C}"/>
  </bookViews>
  <sheets>
    <sheet name="Contact" sheetId="1" r:id="rId1"/>
    <sheet name="1" sheetId="5" r:id="rId2"/>
    <sheet name="Historical Sales" sheetId="2" r:id="rId3"/>
    <sheet name="Summary" sheetId="3" r:id="rId4"/>
    <sheet name="Sales" sheetId="6" r:id="rId5"/>
    <sheet name="Authors" sheetId="7" r:id="rId6"/>
  </sheets>
  <definedNames>
    <definedName name="Rate">'Historical Sales'!$E$5:$G$5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7" l="1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H4" i="2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4" i="6"/>
  <c r="M8" i="5"/>
  <c r="L8" i="5"/>
  <c r="K8" i="5"/>
  <c r="J8" i="5"/>
  <c r="I8" i="5"/>
  <c r="H8" i="5"/>
  <c r="G8" i="5"/>
  <c r="F8" i="5"/>
  <c r="E8" i="5"/>
  <c r="D8" i="5"/>
  <c r="C8" i="5"/>
  <c r="B8" i="5"/>
  <c r="G3" i="2"/>
  <c r="H3" i="2" s="1"/>
  <c r="G4" i="2"/>
  <c r="G5" i="2"/>
  <c r="H5" i="2" s="1"/>
  <c r="G6" i="2"/>
  <c r="G7" i="2"/>
  <c r="I4" i="2" l="1"/>
  <c r="H7" i="2"/>
  <c r="I7" i="2" s="1"/>
  <c r="H6" i="2"/>
  <c r="I6" i="2" s="1"/>
  <c r="I5" i="2"/>
  <c r="I3" i="2"/>
</calcChain>
</file>

<file path=xl/sharedStrings.xml><?xml version="1.0" encoding="utf-8"?>
<sst xmlns="http://schemas.openxmlformats.org/spreadsheetml/2006/main" count="145" uniqueCount="78">
  <si>
    <t>Dung</t>
  </si>
  <si>
    <t>Nguyen</t>
  </si>
  <si>
    <t>Tuan</t>
  </si>
  <si>
    <t>Le</t>
  </si>
  <si>
    <t>Dang</t>
  </si>
  <si>
    <t>Hoc</t>
  </si>
  <si>
    <t>Ly</t>
  </si>
  <si>
    <t>HOCICT TEAM</t>
  </si>
  <si>
    <t>First Name</t>
  </si>
  <si>
    <t>Last Name</t>
  </si>
  <si>
    <t>Sales</t>
  </si>
  <si>
    <t>Category</t>
  </si>
  <si>
    <t>Subcategory</t>
  </si>
  <si>
    <t>IT</t>
  </si>
  <si>
    <t>MOS</t>
  </si>
  <si>
    <t>IC3</t>
  </si>
  <si>
    <t>ENGLISH</t>
  </si>
  <si>
    <t>TOEIC</t>
  </si>
  <si>
    <t>IELTS</t>
  </si>
  <si>
    <t>TOEFL</t>
  </si>
  <si>
    <t>Total</t>
  </si>
  <si>
    <t>Exam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</si>
  <si>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</si>
  <si>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</si>
  <si>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</si>
  <si>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</si>
  <si>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</si>
  <si>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</si>
  <si>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</si>
  <si>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</si>
  <si>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</si>
  <si>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</si>
  <si>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</si>
  <si>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</si>
  <si>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Registered</t>
  </si>
  <si>
    <t>HOCICT Official Channel</t>
  </si>
  <si>
    <t>Subcribe Results</t>
  </si>
  <si>
    <t>Microsoft Word (Office 2019)</t>
  </si>
  <si>
    <t>Total Level %</t>
  </si>
  <si>
    <t>Total Notice</t>
  </si>
  <si>
    <t>Bellows Institute</t>
  </si>
  <si>
    <t>Next Semester</t>
  </si>
  <si>
    <t>Program</t>
  </si>
  <si>
    <t>Registered Students</t>
  </si>
  <si>
    <t>Tutors Available</t>
  </si>
  <si>
    <t>Average cost per student</t>
  </si>
  <si>
    <t>Accounting and finance</t>
  </si>
  <si>
    <t>Aerospace and Aeronautical Engineering</t>
  </si>
  <si>
    <t>Agriculture</t>
  </si>
  <si>
    <t>Beauty</t>
  </si>
  <si>
    <t xml:space="preserve">Diploma in Commerce </t>
  </si>
  <si>
    <t>Computer Security Intern</t>
  </si>
  <si>
    <t>Digital Marketing Intern</t>
  </si>
  <si>
    <t>Electrician</t>
  </si>
  <si>
    <t>Engineering</t>
  </si>
  <si>
    <t>Graphic design</t>
  </si>
  <si>
    <t>Health care and social services</t>
  </si>
  <si>
    <t>Hotel and Event Management</t>
  </si>
  <si>
    <t>Diploma in Music</t>
  </si>
  <si>
    <t>Performing arts</t>
  </si>
  <si>
    <t>Plumbing</t>
  </si>
  <si>
    <t>Software and web development</t>
  </si>
  <si>
    <t>Sport Science</t>
  </si>
  <si>
    <t>Theatre make-up</t>
  </si>
  <si>
    <t>IC3 GS6</t>
  </si>
  <si>
    <t>Microsoft Word (Office 2016)</t>
  </si>
  <si>
    <t>Microsoft Office Specialist - Expert</t>
  </si>
  <si>
    <t>Course</t>
  </si>
  <si>
    <t>Monthly Average</t>
  </si>
  <si>
    <t>Jan</t>
  </si>
  <si>
    <t>Feb</t>
  </si>
  <si>
    <t>Mar</t>
  </si>
  <si>
    <t>Apr</t>
  </si>
  <si>
    <t>Email Address</t>
  </si>
  <si>
    <t>Bonus</t>
  </si>
  <si>
    <t>Books Sold</t>
  </si>
  <si>
    <t>City Code</t>
  </si>
  <si>
    <t>Current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</si>
</sst>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\$\ #,##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2060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9"/>
      </patternFill>
    </fill>
  </fills>
  <borders count="5">
    <border>
      <left/>
      <right/>
      <top/>
      <bottom/>
      <diagonal/>
    </border>
    <border>
      <left/>
      <right/>
      <top style="thin">
        <color theme="6" tint="0.39997558519241921"/>
      </top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/>
      </top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4" fillId="0" borderId="0" xfId="0" applyFont="1"/>
    <xf numFmtId="44" fontId="0" fillId="0" borderId="0" xfId="0" applyNumberFormat="1"/>
    <xf numFmtId="0" fontId="2" fillId="2" borderId="0" xfId="0" applyFont="1" applyFill="1"/>
    <xf numFmtId="0" fontId="0" fillId="0" borderId="1" xfId="0" applyBorder="1"/>
    <xf numFmtId="0" fontId="3" fillId="0" borderId="0" xfId="0" applyFont="1"/>
    <xf numFmtId="0" fontId="2" fillId="3" borderId="2" xfId="0" applyFont="1" applyFill="1" applyBorder="1"/>
    <xf numFmtId="0" fontId="0" fillId="0" borderId="2" xfId="0" applyBorder="1"/>
    <xf numFmtId="9" fontId="0" fillId="0" borderId="0" xfId="1" applyFont="1"/>
    <xf numFmtId="0" fontId="5" fillId="0" borderId="3" xfId="0" applyFont="1" applyBorder="1" applyAlignment="1">
      <alignment horizontal="left" vertical="top"/>
    </xf>
    <xf numFmtId="0" fontId="0" fillId="0" borderId="0" xfId="0" applyAlignment="1">
      <alignment horizontal="left" vertical="top"/>
    </xf>
    <xf numFmtId="0" fontId="2" fillId="4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4" xfId="0" applyBorder="1" applyAlignment="1">
      <alignment horizontal="left" vertical="top"/>
    </xf>
    <xf numFmtId="164" fontId="0" fillId="0" borderId="4" xfId="0" applyNumberFormat="1" applyBorder="1" applyAlignment="1">
      <alignment vertical="top"/>
    </xf>
    <xf numFmtId="1" fontId="0" fillId="0" borderId="1" xfId="0" applyNumberFormat="1" applyBorder="1"/>
  </cellXfs>
  <cellStyles count="3">
    <cellStyle name="Currency 2" xfId="2" xr:uid="{9A7AC8C1-5E91-4861-946A-44FE04E3D636}"/>
    <cellStyle name="Normal" xfId="0" builtinId="0"/>
    <cellStyle name="Percent" xfId="1" builtinId="5"/>
  </cellStyles>
  <dxfs count="6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\$\ #,##0"/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\$\ #,##0"/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left" vertical="top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rgb="FF70AD47"/>
        </left>
        <right style="thin">
          <color rgb="FF70AD47"/>
        </right>
        <top style="thin">
          <color rgb="FF70AD47"/>
        </top>
        <bottom style="thin">
          <color rgb="FF70AD47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\$\ #,##0"/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\$\ #,##0"/>
      <alignment horizontal="general" vertical="top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 outline="0">
        <left/>
        <right/>
        <top style="thin">
          <color theme="9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  <border diagonalUp="0" diagonalDown="0">
        <left/>
        <right/>
        <top style="thin">
          <color theme="9"/>
        </top>
        <bottom/>
        <vertical/>
        <horizontal/>
      </border>
    </dxf>
    <dxf>
      <border outline="0">
        <left style="thin">
          <color theme="9"/>
        </left>
        <right style="thin">
          <color theme="9"/>
        </right>
        <top style="thin">
          <color theme="9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9"/>
          <bgColor theme="9"/>
        </patternFill>
      </fill>
      <alignment horizontal="left" vertical="top" textRotation="0" wrapText="1" indent="0" justifyLastLine="0" shrinkToFit="0" readingOrder="0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" formatCode="0"/>
      <border diagonalUp="0" diagonalDown="0" outline="0">
        <left/>
        <right/>
        <top style="thin">
          <color theme="6" tint="0.3999755851924192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/>
        <right/>
        <top style="thin">
          <color theme="6" tint="0.39997558519241921"/>
        </top>
        <bottom/>
      </border>
    </dxf>
    <dxf>
      <border outline="0">
        <right style="thin">
          <color theme="6" tint="0.39997558519241921"/>
        </right>
        <top style="thin">
          <color theme="6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6"/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Sales by Month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'1'!$A$8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'1'!$B$3:$M$3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'1'!$B$8:$M$8</c:f>
              <c:numCache>
                <c:formatCode>General</c:formatCode>
                <c:ptCount val="12"/>
                <c:pt idx="0">
                  <c:v>18298</c:v>
                </c:pt>
                <c:pt idx="1">
                  <c:v>18375</c:v>
                </c:pt>
                <c:pt idx="2">
                  <c:v>14533</c:v>
                </c:pt>
                <c:pt idx="3">
                  <c:v>18589</c:v>
                </c:pt>
                <c:pt idx="4">
                  <c:v>13410</c:v>
                </c:pt>
                <c:pt idx="5">
                  <c:v>21767</c:v>
                </c:pt>
                <c:pt idx="6">
                  <c:v>20283</c:v>
                </c:pt>
                <c:pt idx="7">
                  <c:v>17678</c:v>
                </c:pt>
                <c:pt idx="8">
                  <c:v>18217</c:v>
                </c:pt>
                <c:pt idx="9">
                  <c:v>15590</c:v>
                </c:pt>
                <c:pt idx="10">
                  <c:v>19608</c:v>
                </c:pt>
                <c:pt idx="11">
                  <c:v>20434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CD-4B71-B5E8-909159993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2466800"/>
        <c:axId val="1318750720"/>
      </c:lineChart>
      <c:catAx>
        <c:axId val="131246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750720"/>
        <c:crosses val="autoZero"/>
        <c:auto val="1"/>
        <c:lblAlgn val="ctr"/>
        <c:lblOffset val="100"/>
        <c:noMultiLvlLbl val="0"/>
      </c:catAx>
      <c:valAx>
        <c:axId val="1318750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246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kern="1200" spc="0" baseline="0">
                <a:solidFill>
                  <a:schemeClr val="accent1">
                    <a:lumMod val="75000"/>
                  </a:schemeClr>
                </a:solidFill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Account Balances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'1'!$A$4</c:f>
              <c:strCache>
                <c:ptCount val="1"/>
                <c:pt idx="0">
                  <c:v>IC3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'1'!$B$4:$M$4</c:f>
              <c:numCache>
                <c:formatCode>0</c:formatCode>
                <c:ptCount val="12"/>
                <c:pt idx="0">
                  <c:v>3929</c:v>
                </c:pt>
                <c:pt idx="1">
                  <c:v>5098</c:v>
                </c:pt>
                <c:pt idx="2">
                  <c:v>2928</c:v>
                </c:pt>
                <c:pt idx="3">
                  <c:v>6128</c:v>
                </c:pt>
                <c:pt idx="4">
                  <c:v>2785</c:v>
                </c:pt>
                <c:pt idx="5">
                  <c:v>7063</c:v>
                </c:pt>
                <c:pt idx="6">
                  <c:v>2547</c:v>
                </c:pt>
                <c:pt idx="7">
                  <c:v>5546</c:v>
                </c:pt>
                <c:pt idx="8">
                  <c:v>3188</c:v>
                </c:pt>
                <c:pt idx="9">
                  <c:v>4488</c:v>
                </c:pt>
                <c:pt idx="10">
                  <c:v>5566</c:v>
                </c:pt>
                <c:pt idx="11" formatCode="General">
                  <c:v>5211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3A-47D3-917F-3485C8B7075E}"/>
            </c:ext>
          </c:extLst>
        </c:ser>
        <c:ser>
          <c:idx val="1"/>
          <c:order val="1"/>
          <c:tx>
            <c:strRef>
              <c:f>'1'!$A$5</c:f>
              <c:strCache>
                <c:ptCount val="1"/>
                <c:pt idx="0">
                  <c:v>IELTS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'1'!$B$5:$M$5</c:f>
              <c:numCache>
                <c:formatCode>0</c:formatCode>
                <c:ptCount val="12"/>
                <c:pt idx="0">
                  <c:v>5877</c:v>
                </c:pt>
                <c:pt idx="1">
                  <c:v>3846</c:v>
                </c:pt>
                <c:pt idx="2">
                  <c:v>4471</c:v>
                </c:pt>
                <c:pt idx="3">
                  <c:v>4476</c:v>
                </c:pt>
                <c:pt idx="4">
                  <c:v>1861</c:v>
                </c:pt>
                <c:pt idx="5">
                  <c:v>4829</c:v>
                </c:pt>
                <c:pt idx="6">
                  <c:v>6747</c:v>
                </c:pt>
                <c:pt idx="7">
                  <c:v>3078</c:v>
                </c:pt>
                <c:pt idx="8">
                  <c:v>5955</c:v>
                </c:pt>
                <c:pt idx="9">
                  <c:v>5048</c:v>
                </c:pt>
                <c:pt idx="10">
                  <c:v>4156</c:v>
                </c:pt>
                <c:pt idx="11" formatCode="General">
                  <c:v>3227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3A-47D3-917F-3485C8B7075E}"/>
            </c:ext>
          </c:extLst>
        </c:ser>
        <c:ser>
          <c:idx val="2"/>
          <c:order val="2"/>
          <c:tx>
            <c:strRef>
              <c:f>'1'!$A$6</c:f>
              <c:strCache>
                <c:ptCount val="1"/>
                <c:pt idx="0">
                  <c:v>MOS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'1'!$B$6:$M$6</c:f>
              <c:numCache>
                <c:formatCode>0</c:formatCode>
                <c:ptCount val="12"/>
                <c:pt idx="0">
                  <c:v>3270</c:v>
                </c:pt>
                <c:pt idx="1">
                  <c:v>5465</c:v>
                </c:pt>
                <c:pt idx="2">
                  <c:v>3811</c:v>
                </c:pt>
                <c:pt idx="3">
                  <c:v>3258</c:v>
                </c:pt>
                <c:pt idx="4">
                  <c:v>4092</c:v>
                </c:pt>
                <c:pt idx="5">
                  <c:v>3671</c:v>
                </c:pt>
                <c:pt idx="6">
                  <c:v>6105</c:v>
                </c:pt>
                <c:pt idx="7">
                  <c:v>4773</c:v>
                </c:pt>
                <c:pt idx="8">
                  <c:v>3420</c:v>
                </c:pt>
                <c:pt idx="9">
                  <c:v>1930</c:v>
                </c:pt>
                <c:pt idx="10">
                  <c:v>6539</c:v>
                </c:pt>
                <c:pt idx="11" formatCode="General">
                  <c:v>6290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3A-47D3-917F-3485C8B7075E}"/>
            </c:ext>
          </c:extLst>
        </c:ser>
        <c:ser>
          <c:idx val="3"/>
          <c:order val="3"/>
          <c:tx>
            <c:strRef>
              <c:f>'1'!$A$7</c:f>
              <c:strCache>
                <c:ptCount val="1"/>
                <c:pt idx="0">
                  <c:v>TOEIC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'1'!$B$3:$M$3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'1'!$B$7:$M$7</c:f>
              <c:numCache>
                <c:formatCode>0</c:formatCode>
                <c:ptCount val="12"/>
                <c:pt idx="0">
                  <c:v>5222</c:v>
                </c:pt>
                <c:pt idx="1">
                  <c:v>3966</c:v>
                </c:pt>
                <c:pt idx="2">
                  <c:v>3323</c:v>
                </c:pt>
                <c:pt idx="3">
                  <c:v>4727</c:v>
                </c:pt>
                <c:pt idx="4">
                  <c:v>4672</c:v>
                </c:pt>
                <c:pt idx="5">
                  <c:v>6204</c:v>
                </c:pt>
                <c:pt idx="6">
                  <c:v>4884</c:v>
                </c:pt>
                <c:pt idx="7">
                  <c:v>4281</c:v>
                </c:pt>
                <c:pt idx="8">
                  <c:v>5654</c:v>
                </c:pt>
                <c:pt idx="9">
                  <c:v>4124</c:v>
                </c:pt>
                <c:pt idx="10">
                  <c:v>3347</c:v>
                </c:pt>
                <c:pt idx="11" formatCode="General">
                  <c:v>5706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D3A-47D3-917F-3485C8B70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27987392"/>
        <c:axId val="1387826128"/>
      </c:barChart>
      <c:catAx>
        <c:axId val="142798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26128"/>
        <c:crosses val="autoZero"/>
        <c:auto val="1"/>
        <c:lblAlgn val="ctr"/>
        <c:lblOffset val="100"/>
        <c:noMultiLvlLbl val="0"/>
      </c:catAx>
      <c:valAx>
        <c:axId val="1387826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7987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Q1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'1'!$B$3</c:f>
              <c:strCache>
                <c:ptCount val="1"/>
                <c:pt idx="0">
                  <c:v>January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'1'!$A$4:$A$7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TOEIC</c:v>
                </c:pt>
              </c:strCache>
            </c:strRef>
          </c:cat>
          <c:val>
            <c:numRef>
              <c:f>'1'!$B$4:$B$7</c:f>
              <c:numCache>
                <c:formatCode>0</c:formatCode>
                <c:ptCount val="4"/>
                <c:pt idx="0">
                  <c:v>3929</c:v>
                </c:pt>
                <c:pt idx="1">
                  <c:v>5877</c:v>
                </c:pt>
                <c:pt idx="2">
                  <c:v>3270</c:v>
                </c:pt>
                <c:pt idx="3">
                  <c:v>5222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57-41CE-9DC7-E3DBA0956CEF}"/>
            </c:ext>
          </c:extLst>
        </c:ser>
        <c:ser>
          <c:idx val="1"/>
          <c:order val="1"/>
          <c:tx>
            <c:strRef>
              <c:f>'1'!$C$3</c:f>
              <c:strCache>
                <c:ptCount val="1"/>
                <c:pt idx="0">
                  <c:v>February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'1'!$A$4:$A$7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TOEIC</c:v>
                </c:pt>
              </c:strCache>
            </c:strRef>
          </c:cat>
          <c:val>
            <c:numRef>
              <c:f>'1'!$C$4:$C$7</c:f>
              <c:numCache>
                <c:formatCode>0</c:formatCode>
                <c:ptCount val="4"/>
                <c:pt idx="0">
                  <c:v>5098</c:v>
                </c:pt>
                <c:pt idx="1">
                  <c:v>3846</c:v>
                </c:pt>
                <c:pt idx="2">
                  <c:v>5465</c:v>
                </c:pt>
                <c:pt idx="3">
                  <c:v>3966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B57-41CE-9DC7-E3DBA0956CEF}"/>
            </c:ext>
          </c:extLst>
        </c:ser>
        <c:ser>
          <c:idx val="2"/>
          <c:order val="2"/>
          <c:tx>
            <c:strRef>
              <c:f>'1'!$D$3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'1'!$A$4:$A$7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TOEIC</c:v>
                </c:pt>
              </c:strCache>
            </c:strRef>
          </c:cat>
          <c:val>
            <c:numRef>
              <c:f>'1'!$D$4:$D$7</c:f>
              <c:numCache>
                <c:formatCode>0</c:formatCode>
                <c:ptCount val="4"/>
                <c:pt idx="0">
                  <c:v>2928</c:v>
                </c:pt>
                <c:pt idx="1">
                  <c:v>4471</c:v>
                </c:pt>
                <c:pt idx="2">
                  <c:v>3811</c:v>
                </c:pt>
                <c:pt idx="3">
                  <c:v>3323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57-41CE-9DC7-E3DBA0956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3591872"/>
        <c:axId val="1387824048"/>
      </c:barChart>
      <c:catAx>
        <c:axId val="139359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7824048"/>
        <c:crosses val="autoZero"/>
        <c:auto val="1"/>
        <c:lblAlgn val="ctr"/>
        <c:lblOffset val="100"/>
        <c:noMultiLvlLbl val="0"/>
      </c:catAx>
      <c:valAx>
        <c:axId val="138782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359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Summary!$B$3</c:f>
              <c:strCache>
                <c:ptCount val="1"/>
                <c:pt idx="0">
                  <c:v>Registered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D359-4444-B1C6-EC9266FCB69E}"/>
              </c:ext>
            </c:extLst>
          </c:dPt>
          <c:dPt>
            <c:idx val="1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D359-4444-B1C6-EC9266FCB69E}"/>
              </c:ext>
            </c:extLst>
          </c:dPt>
          <c:dPt>
            <c:idx val="2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D359-4444-B1C6-EC9266FCB69E}"/>
              </c:ext>
            </c:extLst>
          </c:dPt>
          <c:dPt>
            <c:idx val="3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spPr>
              <a:ln w="28575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D359-4444-B1C6-EC9266FCB69E}"/>
              </c:ext>
            </c:extLst>
          </c:dPt>
          <c:cat>
            <c:strRef>
              <c:f>Summary!$A$4:$A$7</c:f>
              <c:strCache>
                <c:ptCount val="4"/>
                <c:pt idx="0">
                  <c:v>IC3</c:v>
                </c:pt>
                <c:pt idx="1">
                  <c:v>IELTS</c:v>
                </c:pt>
                <c:pt idx="2">
                  <c:v>MOS</c:v>
                </c:pt>
                <c:pt idx="3">
                  <c:v>TOEIC</c:v>
                </c:pt>
              </c:strCache>
            </c:strRef>
          </c:cat>
          <c:val>
            <c:numRef>
              <c:f>Summary!$B$4:$B$7</c:f>
              <c:numCache>
                <c:formatCode>General</c:formatCode>
                <c:ptCount val="4"/>
                <c:pt idx="0">
                  <c:v>1447</c:v>
                </c:pt>
                <c:pt idx="1">
                  <c:v>2004</c:v>
                </c:pt>
                <c:pt idx="2">
                  <c:v>2042</c:v>
                </c:pt>
                <c:pt idx="3">
                  <c:v>1503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F-43DD-87BC-9456622007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89102128"/>
        <c:axId val="1989102608"/>
      </c:lineChart>
      <c:catAx>
        <c:axId val="198910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02608"/>
        <c:crosses val="autoZero"/>
        <c:auto val="1"/>
        <c:lblAlgn val="ctr"/>
        <c:lblOffset val="100"/>
        <c:noMultiLvlLbl val="0"/>
      </c:catAx>
      <c:valAx>
        <c:axId val="198910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910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6</xdr:rowOff>
    </xdr:from>
    <xdr:to>
      <xdr:col>5</xdr:col>
      <xdr:colOff>723900</xdr:colOff>
      <xdr:row>24</xdr:row>
      <xdr:rowOff>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F56FCF-A96F-469A-9B3F-C0C2D7699C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8</xdr:row>
      <xdr:rowOff>179070</xdr:rowOff>
    </xdr:from>
    <xdr:to>
      <xdr:col>13</xdr:col>
      <xdr:colOff>0</xdr:colOff>
      <xdr:row>23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E14986-8372-4EEE-9752-313C639C83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179070</xdr:rowOff>
    </xdr:from>
    <xdr:to>
      <xdr:col>6</xdr:col>
      <xdr:colOff>0</xdr:colOff>
      <xdr:row>39</xdr:row>
      <xdr:rowOff>179070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D50E15-A215-4A51-98E4-58B8F9EADF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9</xdr:row>
      <xdr:rowOff>0</xdr:rowOff>
    </xdr:from>
    <xdr:to>
      <xdr:col>5</xdr:col>
      <xdr:colOff>7620</xdr:colOff>
      <xdr:row>24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C1A4673-7EA7-A530-FC67-721AB2E675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2BBB874-9998-478E-A6F4-558A00B94501}" name="Table5" displayName="Table5" ref="A3:M8" totalsRowCount="1" headerRowDxfId="59" dataDxfId="58" tableBorderDxfId="57">
  <autoFilter ref="A3:M7" xr:uid="{EFA123C8-64A3-4E7C-9985-C28A04A26884}"/>
  <tableColumns count="13">
    <tableColumn id="1" xr3:uid="{67288C0B-DAA7-45D8-9AA0-A51D105D2A93}" name="Exam" totalsRowLabel="Total" dataDxfId="56" totalsRowDxfId="55"/>
    <tableColumn id="2" xr3:uid="{90A80ABE-9527-4DC6-80A9-EAF85FA32709}" name="January" totalsRowFunction="sum" dataDxfId="54" totalsRowDxfId="53"/>
    <tableColumn id="3" xr3:uid="{89E68011-EBB6-413D-AA25-DB8880F73F88}" name="February" totalsRowFunction="sum" dataDxfId="52" totalsRowDxfId="51"/>
    <tableColumn id="4" xr3:uid="{22527A9C-CE7E-4D96-AF74-D9D9AD0ADEC6}" name="March" totalsRowFunction="sum" dataDxfId="50" totalsRowDxfId="49"/>
    <tableColumn id="5" xr3:uid="{14103C14-7F38-43F3-B5D4-9908D7DF8578}" name="April" totalsRowFunction="sum" dataDxfId="48" totalsRowDxfId="47"/>
    <tableColumn id="6" xr3:uid="{E62F6BB0-D8A8-4244-B333-05C385DFDF6F}" name="May" totalsRowFunction="sum" dataDxfId="46" totalsRowDxfId="45"/>
    <tableColumn id="7" xr3:uid="{924F028B-9A1B-4B79-9192-D3DCE62F8408}" name="June" totalsRowFunction="sum" dataDxfId="44" totalsRowDxfId="43"/>
    <tableColumn id="8" xr3:uid="{68FA9F6C-E6B5-4A04-84E9-230B572361DF}" name="July" totalsRowFunction="sum" dataDxfId="42" totalsRowDxfId="41"/>
    <tableColumn id="9" xr3:uid="{79479519-68CD-4717-BA6B-433F799F9DF6}" name="August" totalsRowFunction="sum" dataDxfId="40" totalsRowDxfId="39"/>
    <tableColumn id="10" xr3:uid="{04DC7195-7BFE-49E2-8394-BEEB89FDDDDB}" name="September" totalsRowFunction="sum" dataDxfId="38" totalsRowDxfId="37"/>
    <tableColumn id="11" xr3:uid="{F0028B68-E37E-431C-8A5F-83B71A462655}" name="October" totalsRowFunction="sum" dataDxfId="36" totalsRowDxfId="35"/>
    <tableColumn id="12" xr3:uid="{EA6DA828-1BA4-4A3B-95AB-14050C1CB202}" name="November" totalsRowFunction="sum" dataDxfId="34" totalsRowDxfId="33"/>
    <tableColumn id="13" xr3:uid="{B94B0312-56C4-4335-9889-EE0D8FD0CFBC}" name="December" totalsRowFunction="sum" dataDxfId="32" totalsRowDxfId="3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C3CAA6-447C-43AF-BB00-C73FD5CB2D21}" name="Table4" displayName="Table4" ref="A2:J7">
  <autoFilter ref="A2:J7" xr:uid="{16FF73ED-0A20-4346-85EE-7E0225E2D328}"/>
  <tableColumns count="10">
    <tableColumn id="1" xr3:uid="{F4D0B4AD-6773-4114-9544-C008C92DCD04}" name="Category" totalsRowLabel="Total"/>
    <tableColumn id="2" xr3:uid="{5D8BD3C7-D3BD-4D57-A80F-50764E0D5CA9}" name="Subcategory"/>
    <tableColumn id="3" xr3:uid="{3C01ABEF-B5CA-4E22-A243-C799F2D40267}" name="Jan" totalsRowFunction="sum" dataDxfId="30" totalsRowDxfId="29"/>
    <tableColumn id="4" xr3:uid="{FF81069D-0D9B-4E7B-8ADA-2E562777ECEC}" name="Feb" totalsRowFunction="sum" dataDxfId="28" totalsRowDxfId="27"/>
    <tableColumn id="5" xr3:uid="{A0FD3BB6-266A-4947-8FE8-73296883F54B}" name="Mar" totalsRowFunction="sum" dataDxfId="26" totalsRowDxfId="25"/>
    <tableColumn id="6" xr3:uid="{49181824-49A6-4192-9C7C-4AED25D501D0}" name="Apr" totalsRowFunction="sum" dataDxfId="24" totalsRowDxfId="23"/>
    <tableColumn id="7" xr3:uid="{8E3FD57A-6CE9-46E2-8EE3-6E3702904EAA}" name="May" totalsRowFunction="sum" dataDxfId="22" totalsRowDxfId="21">
      <calculatedColumnFormula>SUM(Table4[[#This Row],[Jan]:[Apr]])</calculatedColumnFormula>
    </tableColumn>
    <tableColumn id="8" xr3:uid="{BB010216-4D53-4AF7-BF91-D61A3E544DE3}" name="Monthly Average" totalsRowFunction="sum" dataDxfId="20" totalsRowDxfId="19">
      <calculatedColumnFormula>AVERAGE(Table4[[#This Row],[Jan]:[May]])</calculatedColumnFormula>
    </tableColumn>
    <tableColumn id="9" xr3:uid="{6688F4A5-EBC6-4092-B72C-751E7B244DA9}" name="Total Level %" dataCellStyle="Percent">
      <calculatedColumnFormula>Table4[[#This Row],[May]]/Table4[[#This Row],[Monthly Average]]</calculatedColumnFormula>
    </tableColumn>
    <tableColumn id="10" xr3:uid="{14998DE1-D968-4FDC-AA73-587F9CCDFCEC}" name="Total Notice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698665F-2D54-4899-996D-D59195580BDC}" name="Table6" displayName="Table6" ref="A3:F21" totalsRowShown="0" headerRowDxfId="17" dataDxfId="16" tableBorderDxfId="15">
  <autoFilter ref="A3:F21" xr:uid="{05F03A83-CF49-45CD-90FC-E81139C48096}"/>
  <tableColumns count="6">
    <tableColumn id="1" xr3:uid="{68E34B03-B2C4-4AAD-A8E2-EDA01A53D123}" name="Program" dataDxfId="14"/>
    <tableColumn id="2" xr3:uid="{30090B29-D7A1-49D0-9952-EE1E8A208140}" name="City Code" dataDxfId="13"/>
    <tableColumn id="3" xr3:uid="{07B8686D-0B28-4B94-A704-05173D0CD315}" name="Registered Students" dataDxfId="12"/>
    <tableColumn id="4" xr3:uid="{1A2C275D-6363-4B50-A6BE-CEEC493C246C}" name="Tutors Available" dataDxfId="11"/>
    <tableColumn id="5" xr3:uid="{3F3A1A52-666F-4984-AEC8-B4388A6510C6}" name="Average cost per student" dataDxfId="10"/>
    <tableColumn id="6" xr3:uid="{DE98307F-FE26-42DF-967E-677B68A57FFC}" name="Total" dataDxfId="9">
      <calculatedColumnFormula>Table6[[#This Row],[Registered Students]]*Table6[[#This Row],[Average cost per student]]</calculatedColumnFormula>
    </tableColumn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CF2B4C5-A3AF-483F-AF27-98319979184D}" name="Table63" displayName="Table63" ref="A3:F21" totalsRowShown="0" headerRowDxfId="8" dataDxfId="7" tableBorderDxfId="6">
  <autoFilter ref="A3:F21" xr:uid="{05F03A83-CF49-45CD-90FC-E81139C48096}"/>
  <tableColumns count="6">
    <tableColumn id="1" xr3:uid="{18F70BA2-5234-46B3-9AEA-A10DE0308314}" name="Program" dataDxfId="5"/>
    <tableColumn id="2" xr3:uid="{0773C4D4-138F-4C91-ACD1-CA3FD2760097}" name="Course" dataDxfId="4"/>
    <tableColumn id="3" xr3:uid="{1E31907F-8755-4561-B575-5EB9BFEE2096}" name="Books Sold" dataDxfId="3">
      <calculatedColumnFormula>RANDBETWEEN(5000,20000)</calculatedColumnFormula>
    </tableColumn>
    <tableColumn id="4" xr3:uid="{94B2E37B-8F8C-4DF9-9C38-C114017E13E7}" name="Tutors Available" dataDxfId="2"/>
    <tableColumn id="5" xr3:uid="{B07B12DB-EAFB-4728-B0FB-99B58CAB962F}" name="Average cost per student" dataDxfId="1"/>
    <tableColumn id="6" xr3:uid="{27DDFDE2-394E-47C9-BD1D-046EB095B308}" name="Bonus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A3D53-A1EE-453B-8B58-BBB97BC461AD}">
  <dimension ref="A1:C7"/>
  <sheetViews>
    <sheetView workbookViewId="0">
      <selection activeCell="B8" sqref="B8"/>
    </sheetView>
  </sheetViews>
  <sheetFormatPr defaultRowHeight="14.75" x14ac:dyDescent="0.75"/>
  <cols>
    <col min="1" max="1" width="10.31640625" customWidth="1"/>
    <col min="2" max="2" width="12.2265625" customWidth="1"/>
    <col min="3" max="3" width="12" bestFit="1" customWidth="1"/>
  </cols>
  <sheetData>
    <row r="1" spans="1:3" ht="23.5" x14ac:dyDescent="1.1000000000000001">
      <c r="A1" s="1" t="s">
        <v>7</v>
      </c>
      <c r="B1" s="1"/>
      <c r="C1" s="1"/>
    </row>
    <row r="3" spans="1:3" x14ac:dyDescent="0.75">
      <c r="A3" t="s">
        <v>8</v>
      </c>
      <c r="B3" t="s">
        <v>9</v>
      </c>
      <c r="C3" t="s">
        <v>73</v>
      </c>
    </row>
    <row r="4" spans="1:3" x14ac:dyDescent="0.75">
      <c r="A4" t="s">
        <v>5</v>
      </c>
      <c r="B4" t="s">
        <v>6</v>
      </c>
    </row>
    <row r="5" spans="1:3" x14ac:dyDescent="0.75">
      <c r="A5" t="s">
        <v>2</v>
      </c>
      <c r="B5" t="s">
        <v>3</v>
      </c>
    </row>
    <row r="6" spans="1:3" x14ac:dyDescent="0.75">
      <c r="A6" t="s">
        <v>0</v>
      </c>
      <c r="B6" t="s">
        <v>4</v>
      </c>
    </row>
    <row r="7" spans="1:3" x14ac:dyDescent="0.75">
      <c r="A7" t="s">
        <v>0</v>
      </c>
      <c r="B7" t="s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B2284B-78D0-4715-8696-4824BF494C13}">
  <dimension ref="A3:M8"/>
  <sheetViews>
    <sheetView zoomScaleNormal="100" workbookViewId="0">
      <selection activeCell="F13" sqref="F13"/>
    </sheetView>
  </sheetViews>
  <sheetFormatPr defaultColWidth="8.86328125" defaultRowHeight="14.75" x14ac:dyDescent="0.75"/>
  <cols>
    <col min="1" max="13" width="14.54296875" customWidth="1"/>
  </cols>
  <sheetData>
    <row r="3" spans="1:13" x14ac:dyDescent="0.75">
      <c r="A3" s="3" t="s">
        <v>21</v>
      </c>
      <c r="B3" s="3" t="s">
        <v>22</v>
      </c>
      <c r="C3" s="3" t="s">
        <v>23</v>
      </c>
      <c r="D3" s="3" t="s">
        <v>24</v>
      </c>
      <c r="E3" s="3" t="s">
        <v>25</v>
      </c>
      <c r="F3" s="3" t="s">
        <v>26</v>
      </c>
      <c r="G3" s="3" t="s">
        <v>27</v>
      </c>
      <c r="H3" s="3" t="s">
        <v>28</v>
      </c>
      <c r="I3" s="3" t="s">
        <v>29</v>
      </c>
      <c r="J3" s="3" t="s">
        <v>30</v>
      </c>
      <c r="K3" s="3" t="s">
        <v>31</v>
      </c>
      <c r="L3" s="3" t="s">
        <v>32</v>
      </c>
      <c r="M3" s="3" t="s">
        <v>33</v>
      </c>
    </row>
    <row r="4" spans="1:13" x14ac:dyDescent="0.75">
      <c r="A4" s="4" t="s">
        <v>15</v>
      </c>
      <c r="B4" s="15">
        <v>3929</v>
      </c>
      <c r="C4" s="15">
        <v>5098</v>
      </c>
      <c r="D4" s="15">
        <v>2928</v>
      </c>
      <c r="E4" s="15">
        <v>6128</v>
      </c>
      <c r="F4" s="15">
        <v>2785</v>
      </c>
      <c r="G4" s="15">
        <v>7063</v>
      </c>
      <c r="H4" s="15">
        <v>2547</v>
      </c>
      <c r="I4" s="15">
        <v>5546</v>
      </c>
      <c r="J4" s="15">
        <v>3188</v>
      </c>
      <c r="K4" s="15">
        <v>4488</v>
      </c>
      <c r="L4" s="15">
        <v>5566</v>
      </c>
      <c r="M4" s="4">
        <v>5211</v>
      </c>
    </row>
    <row r="5" spans="1:13" x14ac:dyDescent="0.75">
      <c r="A5" s="4" t="s">
        <v>18</v>
      </c>
      <c r="B5" s="15">
        <v>5877</v>
      </c>
      <c r="C5" s="15">
        <v>3846</v>
      </c>
      <c r="D5" s="15">
        <v>4471</v>
      </c>
      <c r="E5" s="15">
        <v>4476</v>
      </c>
      <c r="F5" s="15">
        <v>1861</v>
      </c>
      <c r="G5" s="15">
        <v>4829</v>
      </c>
      <c r="H5" s="15">
        <v>6747</v>
      </c>
      <c r="I5" s="15">
        <v>3078</v>
      </c>
      <c r="J5" s="15">
        <v>5955</v>
      </c>
      <c r="K5" s="15">
        <v>5048</v>
      </c>
      <c r="L5" s="15">
        <v>4156</v>
      </c>
      <c r="M5" s="4">
        <v>3227</v>
      </c>
    </row>
    <row r="6" spans="1:13" x14ac:dyDescent="0.75">
      <c r="A6" s="4" t="s">
        <v>14</v>
      </c>
      <c r="B6" s="15">
        <v>3270</v>
      </c>
      <c r="C6" s="15">
        <v>5465</v>
      </c>
      <c r="D6" s="15">
        <v>3811</v>
      </c>
      <c r="E6" s="15">
        <v>3258</v>
      </c>
      <c r="F6" s="15">
        <v>4092</v>
      </c>
      <c r="G6" s="15">
        <v>3671</v>
      </c>
      <c r="H6" s="15">
        <v>6105</v>
      </c>
      <c r="I6" s="15">
        <v>4773</v>
      </c>
      <c r="J6" s="15">
        <v>3420</v>
      </c>
      <c r="K6" s="15">
        <v>1930</v>
      </c>
      <c r="L6" s="15">
        <v>6539</v>
      </c>
      <c r="M6" s="4">
        <v>6290</v>
      </c>
    </row>
    <row r="7" spans="1:13" x14ac:dyDescent="0.75">
      <c r="A7" s="4" t="s">
        <v>17</v>
      </c>
      <c r="B7" s="15">
        <v>5222</v>
      </c>
      <c r="C7" s="15">
        <v>3966</v>
      </c>
      <c r="D7" s="15">
        <v>3323</v>
      </c>
      <c r="E7" s="15">
        <v>4727</v>
      </c>
      <c r="F7" s="15">
        <v>4672</v>
      </c>
      <c r="G7" s="15">
        <v>6204</v>
      </c>
      <c r="H7" s="15">
        <v>4884</v>
      </c>
      <c r="I7" s="15">
        <v>4281</v>
      </c>
      <c r="J7" s="15">
        <v>5654</v>
      </c>
      <c r="K7" s="15">
        <v>4124</v>
      </c>
      <c r="L7" s="15">
        <v>3347</v>
      </c>
      <c r="M7" s="4">
        <v>5706</v>
      </c>
    </row>
    <row r="8" spans="1:13" x14ac:dyDescent="0.75">
      <c r="A8" t="s">
        <v>20</v>
      </c>
      <c r="B8">
        <f>SUBTOTAL(109,Table5[January])</f>
        <v>18298</v>
      </c>
      <c r="C8">
        <f>SUBTOTAL(109,Table5[February])</f>
        <v>18375</v>
      </c>
      <c r="D8">
        <f>SUBTOTAL(109,Table5[March])</f>
        <v>14533</v>
      </c>
      <c r="E8">
        <f>SUBTOTAL(109,Table5[April])</f>
        <v>18589</v>
      </c>
      <c r="F8">
        <f>SUBTOTAL(109,Table5[May])</f>
        <v>13410</v>
      </c>
      <c r="G8">
        <f>SUBTOTAL(109,Table5[June])</f>
        <v>21767</v>
      </c>
      <c r="H8">
        <f>SUBTOTAL(109,Table5[July])</f>
        <v>20283</v>
      </c>
      <c r="I8">
        <f>SUBTOTAL(109,Table5[August])</f>
        <v>17678</v>
      </c>
      <c r="J8">
        <f>SUBTOTAL(109,Table5[September])</f>
        <v>18217</v>
      </c>
      <c r="K8">
        <f>SUBTOTAL(109,Table5[October])</f>
        <v>15590</v>
      </c>
      <c r="L8">
        <f>SUBTOTAL(109,Table5[November])</f>
        <v>19608</v>
      </c>
      <c r="M8">
        <f>SUBTOTAL(109,Table5[December])</f>
        <v>20434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7F8AE-9A73-408C-BA50-C6111743C837}">
  <dimension ref="A1:J7"/>
  <sheetViews>
    <sheetView workbookViewId="0">
      <selection activeCell="H4" sqref="H4"/>
    </sheetView>
  </sheetViews>
  <sheetFormatPr defaultRowHeight="14.75" x14ac:dyDescent="0.75"/>
  <cols>
    <col min="1" max="1" width="14.2265625" bestFit="1" customWidth="1"/>
    <col min="2" max="2" width="14.31640625" customWidth="1"/>
    <col min="3" max="6" width="18.2265625" customWidth="1"/>
    <col min="7" max="7" width="15.08984375" bestFit="1" customWidth="1"/>
    <col min="8" max="8" width="19.08984375" customWidth="1"/>
    <col min="9" max="9" width="16.453125" customWidth="1"/>
    <col min="10" max="10" width="13.31640625" bestFit="1" customWidth="1"/>
  </cols>
  <sheetData>
    <row r="1" spans="1:10" x14ac:dyDescent="0.75">
      <c r="A1" t="s">
        <v>10</v>
      </c>
    </row>
    <row r="2" spans="1:10" x14ac:dyDescent="0.75">
      <c r="A2" t="s">
        <v>11</v>
      </c>
      <c r="B2" t="s">
        <v>12</v>
      </c>
      <c r="C2" t="s">
        <v>69</v>
      </c>
      <c r="D2" t="s">
        <v>70</v>
      </c>
      <c r="E2" t="s">
        <v>71</v>
      </c>
      <c r="F2" t="s">
        <v>72</v>
      </c>
      <c r="G2" t="s">
        <v>26</v>
      </c>
      <c r="H2" t="s">
        <v>68</v>
      </c>
      <c r="I2" t="s">
        <v>38</v>
      </c>
      <c r="J2" t="s">
        <v>39</v>
      </c>
    </row>
    <row r="3" spans="1:10" x14ac:dyDescent="0.75">
      <c r="A3" t="s">
        <v>13</v>
      </c>
      <c r="B3" t="s">
        <v>14</v>
      </c>
      <c r="C3" s="2">
        <v>704000</v>
      </c>
      <c r="D3" s="2">
        <v>366000</v>
      </c>
      <c r="E3" s="2">
        <v>1027000</v>
      </c>
      <c r="F3" s="2">
        <v>752000</v>
      </c>
      <c r="G3" s="2">
        <f>SUM(Table4[[#This Row],[Jan]:[Apr]])</f>
        <v>2849000</v>
      </c>
      <c r="H3" s="2">
        <f>AVERAGE(Table4[[#This Row],[Jan]:[May]])</f>
        <v>1139600</v>
      </c>
      <c r="I3" s="8">
        <f>Table4[[#This Row],[May]]/Table4[[#This Row],[Monthly Average]]</f>
        <v>2.5</v>
      </c>
      <c r="J3" s="2"/>
    </row>
    <row r="4" spans="1:10" x14ac:dyDescent="0.75">
      <c r="B4" t="s">
        <v>15</v>
      </c>
      <c r="C4" s="2">
        <v>992000</v>
      </c>
      <c r="D4" s="2">
        <v>299000</v>
      </c>
      <c r="E4" s="2">
        <v>427000</v>
      </c>
      <c r="F4" s="2">
        <v>334000</v>
      </c>
      <c r="G4" s="2">
        <f>SUM(Table4[[#This Row],[Jan]:[Apr]])</f>
        <v>2052000</v>
      </c>
      <c r="H4" s="2">
        <f>AVERAGE(Table4[[#This Row],[Jan]:[May]])</f>
        <v>820800</v>
      </c>
      <c r="I4" s="8">
        <f>Table4[[#This Row],[May]]/Table4[[#This Row],[Monthly Average]]</f>
        <v>2.5</v>
      </c>
      <c r="J4" s="2"/>
    </row>
    <row r="5" spans="1:10" x14ac:dyDescent="0.75">
      <c r="A5" t="s">
        <v>16</v>
      </c>
      <c r="B5" t="s">
        <v>17</v>
      </c>
      <c r="C5" s="2">
        <v>259000</v>
      </c>
      <c r="D5" s="2">
        <v>500000</v>
      </c>
      <c r="E5" s="2">
        <v>796000</v>
      </c>
      <c r="F5" s="2">
        <v>1046000</v>
      </c>
      <c r="G5" s="2">
        <f>SUM(Table4[[#This Row],[Jan]:[Apr]])</f>
        <v>2601000</v>
      </c>
      <c r="H5" s="2">
        <f>AVERAGE(Table4[[#This Row],[Jan]:[May]])</f>
        <v>1040400</v>
      </c>
      <c r="I5" s="8">
        <f>Table4[[#This Row],[May]]/Table4[[#This Row],[Monthly Average]]</f>
        <v>2.5</v>
      </c>
      <c r="J5" s="2"/>
    </row>
    <row r="6" spans="1:10" x14ac:dyDescent="0.75">
      <c r="B6" t="s">
        <v>18</v>
      </c>
      <c r="C6" s="2">
        <v>497000</v>
      </c>
      <c r="D6" s="2">
        <v>1032000</v>
      </c>
      <c r="E6" s="2">
        <v>961000</v>
      </c>
      <c r="F6" s="2">
        <v>981000</v>
      </c>
      <c r="G6" s="2">
        <f>SUM(Table4[[#This Row],[Jan]:[Apr]])</f>
        <v>3471000</v>
      </c>
      <c r="H6" s="2">
        <f>AVERAGE(Table4[[#This Row],[Jan]:[May]])</f>
        <v>1388400</v>
      </c>
      <c r="I6" s="8">
        <f>Table4[[#This Row],[May]]/Table4[[#This Row],[Monthly Average]]</f>
        <v>2.5</v>
      </c>
      <c r="J6" s="2"/>
    </row>
    <row r="7" spans="1:10" x14ac:dyDescent="0.75">
      <c r="B7" t="s">
        <v>19</v>
      </c>
      <c r="C7" s="2">
        <v>671000</v>
      </c>
      <c r="D7" s="2">
        <v>586000</v>
      </c>
      <c r="E7" s="2">
        <v>448000</v>
      </c>
      <c r="F7" s="2">
        <v>637000</v>
      </c>
      <c r="G7" s="2">
        <f>SUM(Table4[[#This Row],[Jan]:[Apr]])</f>
        <v>2342000</v>
      </c>
      <c r="H7" s="2">
        <f>AVERAGE(Table4[[#This Row],[Jan]:[May]])</f>
        <v>936800</v>
      </c>
      <c r="I7" s="8">
        <f>Table4[[#This Row],[May]]/Table4[[#This Row],[Monthly Average]]</f>
        <v>2.5</v>
      </c>
      <c r="J7" s="2"/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96C52-85E2-4A1C-8701-65E0DD2C368A}">
  <dimension ref="A1:C7"/>
  <sheetViews>
    <sheetView tabSelected="1" zoomScaleNormal="100" workbookViewId="0">
      <selection activeCell="A3" sqref="A3"/>
    </sheetView>
  </sheetViews>
  <sheetFormatPr defaultColWidth="8.86328125" defaultRowHeight="14.75" x14ac:dyDescent="0.75"/>
  <cols>
    <col min="1" max="1" width="14.54296875" customWidth="1"/>
    <col min="2" max="2" width="14" customWidth="1"/>
    <col min="3" max="13" width="14.54296875" customWidth="1"/>
  </cols>
  <sheetData>
    <row r="1" spans="1:3" x14ac:dyDescent="0.75">
      <c r="A1" s="5" t="s">
        <v>35</v>
      </c>
    </row>
    <row r="2" spans="1:3" x14ac:dyDescent="0.75">
      <c r="A2" t="s">
        <v>36</v>
      </c>
    </row>
    <row r="3" spans="1:3" x14ac:dyDescent="0.75">
      <c r="A3" s="6" t="s">
        <v>21</v>
      </c>
      <c r="B3" s="6" t="s">
        <v>34</v>
      </c>
      <c r="C3" s="6" t="s">
        <v>77</v>
      </c>
    </row>
    <row r="4" spans="1:3" x14ac:dyDescent="0.75">
      <c r="A4" s="7" t="s">
        <v>15</v>
      </c>
      <c r="B4" s="7">
        <v>1447</v>
      </c>
      <c r="C4" s="7">
        <v>2025</v>
      </c>
    </row>
    <row r="5" spans="1:3" x14ac:dyDescent="0.75">
      <c r="A5" s="7" t="s">
        <v>18</v>
      </c>
      <c r="B5" s="7">
        <v>2004</v>
      </c>
      <c r="C5" s="7">
        <v>2024</v>
      </c>
    </row>
    <row r="6" spans="1:3" x14ac:dyDescent="0.75">
      <c r="A6" s="7" t="s">
        <v>14</v>
      </c>
      <c r="B6" s="7">
        <v>2042</v>
      </c>
      <c r="C6" s="7">
        <v>2020</v>
      </c>
    </row>
    <row r="7" spans="1:3" x14ac:dyDescent="0.75">
      <c r="A7" s="7" t="s">
        <v>17</v>
      </c>
      <c r="B7" s="7">
        <v>1503</v>
      </c>
      <c r="C7" s="7">
        <v>2010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0995B-CC74-4D7F-AB6C-E62EA3EAF679}">
  <dimension ref="A1:F21"/>
  <sheetViews>
    <sheetView workbookViewId="0">
      <selection activeCell="B8" sqref="B8"/>
    </sheetView>
  </sheetViews>
  <sheetFormatPr defaultColWidth="9.08984375" defaultRowHeight="14.75" x14ac:dyDescent="0.75"/>
  <cols>
    <col min="1" max="1" width="31.6796875" style="10" bestFit="1" customWidth="1"/>
    <col min="2" max="2" width="29.76953125" style="10" bestFit="1" customWidth="1"/>
    <col min="3" max="6" width="14.6796875" style="10" customWidth="1"/>
    <col min="7" max="8" width="9.08984375" style="10"/>
    <col min="9" max="9" width="11" style="10" customWidth="1"/>
    <col min="10" max="10" width="9.86328125" style="10" customWidth="1"/>
    <col min="11" max="16384" width="9.08984375" style="10"/>
  </cols>
  <sheetData>
    <row r="1" spans="1:6" ht="18.5" x14ac:dyDescent="0.75">
      <c r="A1" s="9" t="s">
        <v>40</v>
      </c>
    </row>
    <row r="2" spans="1:6" x14ac:dyDescent="0.75">
      <c r="A2" s="10" t="s">
        <v>41</v>
      </c>
    </row>
    <row r="3" spans="1:6" s="12" customFormat="1" ht="29.5" x14ac:dyDescent="0.75">
      <c r="A3" s="11" t="s">
        <v>42</v>
      </c>
      <c r="B3" s="11" t="s">
        <v>76</v>
      </c>
      <c r="C3" s="11" t="s">
        <v>43</v>
      </c>
      <c r="D3" s="11" t="s">
        <v>44</v>
      </c>
      <c r="E3" s="11" t="s">
        <v>45</v>
      </c>
      <c r="F3" s="11" t="s">
        <v>20</v>
      </c>
    </row>
    <row r="4" spans="1:6" x14ac:dyDescent="0.75">
      <c r="A4" s="13" t="s">
        <v>46</v>
      </c>
      <c r="B4" s="13" t="s">
        <v>37</v>
      </c>
      <c r="C4" s="13">
        <v>11</v>
      </c>
      <c r="D4" s="13">
        <v>5</v>
      </c>
      <c r="E4" s="14">
        <v>22</v>
      </c>
      <c r="F4" s="14">
        <f>Table6[[#This Row],[Registered Students]]*Table6[[#This Row],[Average cost per student]]</f>
        <v>242</v>
      </c>
    </row>
    <row r="5" spans="1:6" x14ac:dyDescent="0.75">
      <c r="A5" s="13" t="s">
        <v>47</v>
      </c>
      <c r="B5" s="13" t="s">
        <v>64</v>
      </c>
      <c r="C5" s="13">
        <v>9</v>
      </c>
      <c r="D5" s="13">
        <v>2</v>
      </c>
      <c r="E5" s="14">
        <v>33</v>
      </c>
      <c r="F5" s="14">
        <f>Table6[[#This Row],[Registered Students]]*Table6[[#This Row],[Average cost per student]]</f>
        <v>297</v>
      </c>
    </row>
    <row r="6" spans="1:6" x14ac:dyDescent="0.75">
      <c r="A6" s="13" t="s">
        <v>48</v>
      </c>
      <c r="B6" s="13" t="s">
        <v>64</v>
      </c>
      <c r="C6" s="13">
        <v>7</v>
      </c>
      <c r="D6" s="13">
        <v>3</v>
      </c>
      <c r="E6" s="14">
        <v>28</v>
      </c>
      <c r="F6" s="14">
        <f>Table6[[#This Row],[Registered Students]]*Table6[[#This Row],[Average cost per student]]</f>
        <v>196</v>
      </c>
    </row>
    <row r="7" spans="1:6" x14ac:dyDescent="0.75">
      <c r="A7" s="13" t="s">
        <v>49</v>
      </c>
      <c r="B7" s="13" t="s">
        <v>65</v>
      </c>
      <c r="C7" s="13">
        <v>8</v>
      </c>
      <c r="D7" s="13">
        <v>2</v>
      </c>
      <c r="E7" s="14">
        <v>45</v>
      </c>
      <c r="F7" s="14">
        <f>Table6[[#This Row],[Registered Students]]*Table6[[#This Row],[Average cost per student]]</f>
        <v>360</v>
      </c>
    </row>
    <row r="8" spans="1:6" x14ac:dyDescent="0.75">
      <c r="A8" s="13" t="s">
        <v>50</v>
      </c>
      <c r="B8" s="13" t="s">
        <v>37</v>
      </c>
      <c r="C8" s="13">
        <v>10</v>
      </c>
      <c r="D8" s="13">
        <v>4</v>
      </c>
      <c r="E8" s="14">
        <v>44</v>
      </c>
      <c r="F8" s="14">
        <f>Table6[[#This Row],[Registered Students]]*Table6[[#This Row],[Average cost per student]]</f>
        <v>440</v>
      </c>
    </row>
    <row r="9" spans="1:6" x14ac:dyDescent="0.75">
      <c r="A9" s="13" t="s">
        <v>51</v>
      </c>
      <c r="B9" s="13" t="s">
        <v>37</v>
      </c>
      <c r="C9" s="13">
        <v>9</v>
      </c>
      <c r="D9" s="13">
        <v>2</v>
      </c>
      <c r="E9" s="14">
        <v>42</v>
      </c>
      <c r="F9" s="14">
        <f>Table6[[#This Row],[Registered Students]]*Table6[[#This Row],[Average cost per student]]</f>
        <v>378</v>
      </c>
    </row>
    <row r="10" spans="1:6" x14ac:dyDescent="0.75">
      <c r="A10" s="13" t="s">
        <v>52</v>
      </c>
      <c r="B10" s="13" t="s">
        <v>66</v>
      </c>
      <c r="C10" s="13">
        <v>5</v>
      </c>
      <c r="D10" s="13">
        <v>5</v>
      </c>
      <c r="E10" s="14">
        <v>23</v>
      </c>
      <c r="F10" s="14">
        <f>Table6[[#This Row],[Registered Students]]*Table6[[#This Row],[Average cost per student]]</f>
        <v>115</v>
      </c>
    </row>
    <row r="11" spans="1:6" x14ac:dyDescent="0.75">
      <c r="A11" s="13" t="s">
        <v>53</v>
      </c>
      <c r="B11" s="13" t="s">
        <v>64</v>
      </c>
      <c r="C11" s="13">
        <v>8</v>
      </c>
      <c r="D11" s="13">
        <v>3</v>
      </c>
      <c r="E11" s="14">
        <v>30</v>
      </c>
      <c r="F11" s="14">
        <f>Table6[[#This Row],[Registered Students]]*Table6[[#This Row],[Average cost per student]]</f>
        <v>240</v>
      </c>
    </row>
    <row r="12" spans="1:6" x14ac:dyDescent="0.75">
      <c r="A12" s="13" t="s">
        <v>54</v>
      </c>
      <c r="B12" s="13" t="s">
        <v>64</v>
      </c>
      <c r="C12" s="13">
        <v>6</v>
      </c>
      <c r="D12" s="13">
        <v>4</v>
      </c>
      <c r="E12" s="14">
        <v>37</v>
      </c>
      <c r="F12" s="14">
        <f>Table6[[#This Row],[Registered Students]]*Table6[[#This Row],[Average cost per student]]</f>
        <v>222</v>
      </c>
    </row>
    <row r="13" spans="1:6" x14ac:dyDescent="0.75">
      <c r="A13" s="13" t="s">
        <v>55</v>
      </c>
      <c r="B13" s="13" t="s">
        <v>66</v>
      </c>
      <c r="C13" s="13">
        <v>10</v>
      </c>
      <c r="D13" s="13">
        <v>2</v>
      </c>
      <c r="E13" s="14">
        <v>28</v>
      </c>
      <c r="F13" s="14">
        <f>Table6[[#This Row],[Registered Students]]*Table6[[#This Row],[Average cost per student]]</f>
        <v>280</v>
      </c>
    </row>
    <row r="14" spans="1:6" x14ac:dyDescent="0.75">
      <c r="A14" s="13" t="s">
        <v>56</v>
      </c>
      <c r="B14" s="13" t="s">
        <v>65</v>
      </c>
      <c r="C14" s="13">
        <v>14</v>
      </c>
      <c r="D14" s="13">
        <v>2</v>
      </c>
      <c r="E14" s="14">
        <v>33</v>
      </c>
      <c r="F14" s="14">
        <f>Table6[[#This Row],[Registered Students]]*Table6[[#This Row],[Average cost per student]]</f>
        <v>462</v>
      </c>
    </row>
    <row r="15" spans="1:6" x14ac:dyDescent="0.75">
      <c r="A15" s="13" t="s">
        <v>57</v>
      </c>
      <c r="B15" s="13" t="s">
        <v>37</v>
      </c>
      <c r="C15" s="13">
        <v>8</v>
      </c>
      <c r="D15" s="13">
        <v>5</v>
      </c>
      <c r="E15" s="14">
        <v>21</v>
      </c>
      <c r="F15" s="14">
        <f>Table6[[#This Row],[Registered Students]]*Table6[[#This Row],[Average cost per student]]</f>
        <v>168</v>
      </c>
    </row>
    <row r="16" spans="1:6" x14ac:dyDescent="0.75">
      <c r="A16" s="13" t="s">
        <v>58</v>
      </c>
      <c r="B16" s="13" t="s">
        <v>64</v>
      </c>
      <c r="C16" s="13">
        <v>8</v>
      </c>
      <c r="D16" s="13">
        <v>4</v>
      </c>
      <c r="E16" s="14">
        <v>22</v>
      </c>
      <c r="F16" s="14">
        <f>Table6[[#This Row],[Registered Students]]*Table6[[#This Row],[Average cost per student]]</f>
        <v>176</v>
      </c>
    </row>
    <row r="17" spans="1:6" x14ac:dyDescent="0.75">
      <c r="A17" s="13" t="s">
        <v>59</v>
      </c>
      <c r="B17" s="13" t="s">
        <v>64</v>
      </c>
      <c r="C17" s="13">
        <v>12</v>
      </c>
      <c r="D17" s="13">
        <v>2</v>
      </c>
      <c r="E17" s="14">
        <v>21</v>
      </c>
      <c r="F17" s="14">
        <f>Table6[[#This Row],[Registered Students]]*Table6[[#This Row],[Average cost per student]]</f>
        <v>252</v>
      </c>
    </row>
    <row r="18" spans="1:6" x14ac:dyDescent="0.75">
      <c r="A18" s="13" t="s">
        <v>60</v>
      </c>
      <c r="B18" s="13" t="s">
        <v>64</v>
      </c>
      <c r="C18" s="13">
        <v>8</v>
      </c>
      <c r="D18" s="13">
        <v>4</v>
      </c>
      <c r="E18" s="14">
        <v>48</v>
      </c>
      <c r="F18" s="14">
        <f>Table6[[#This Row],[Registered Students]]*Table6[[#This Row],[Average cost per student]]</f>
        <v>384</v>
      </c>
    </row>
    <row r="19" spans="1:6" x14ac:dyDescent="0.75">
      <c r="A19" s="13" t="s">
        <v>61</v>
      </c>
      <c r="B19" s="13" t="s">
        <v>66</v>
      </c>
      <c r="C19" s="13">
        <v>12</v>
      </c>
      <c r="D19" s="13">
        <v>4</v>
      </c>
      <c r="E19" s="14">
        <v>50</v>
      </c>
      <c r="F19" s="14">
        <f>Table6[[#This Row],[Registered Students]]*Table6[[#This Row],[Average cost per student]]</f>
        <v>600</v>
      </c>
    </row>
    <row r="20" spans="1:6" x14ac:dyDescent="0.75">
      <c r="A20" s="13" t="s">
        <v>62</v>
      </c>
      <c r="B20" s="13" t="s">
        <v>65</v>
      </c>
      <c r="C20" s="13">
        <v>14</v>
      </c>
      <c r="D20" s="13">
        <v>4</v>
      </c>
      <c r="E20" s="14">
        <v>38</v>
      </c>
      <c r="F20" s="14">
        <f>Table6[[#This Row],[Registered Students]]*Table6[[#This Row],[Average cost per student]]</f>
        <v>532</v>
      </c>
    </row>
    <row r="21" spans="1:6" x14ac:dyDescent="0.75">
      <c r="A21" s="13" t="s">
        <v>63</v>
      </c>
      <c r="B21" s="13" t="s">
        <v>64</v>
      </c>
      <c r="C21" s="13">
        <v>9</v>
      </c>
      <c r="D21" s="13">
        <v>5</v>
      </c>
      <c r="E21" s="14">
        <v>47</v>
      </c>
      <c r="F21" s="14">
        <f>Table6[[#This Row],[Registered Students]]*Table6[[#This Row],[Average cost per student]]</f>
        <v>423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06684-E376-49B4-A0BC-1D4F52E18208}">
  <dimension ref="A1:F21"/>
  <sheetViews>
    <sheetView workbookViewId="0">
      <selection activeCell="C5" sqref="C5"/>
    </sheetView>
  </sheetViews>
  <sheetFormatPr defaultColWidth="9.08984375" defaultRowHeight="14.75" x14ac:dyDescent="0.75"/>
  <cols>
    <col min="1" max="1" width="31.6796875" style="10" bestFit="1" customWidth="1"/>
    <col min="2" max="2" width="29.76953125" style="10" bestFit="1" customWidth="1"/>
    <col min="3" max="6" width="14.6796875" style="10" customWidth="1"/>
    <col min="7" max="8" width="9.08984375" style="10"/>
    <col min="9" max="9" width="11" style="10" customWidth="1"/>
    <col min="10" max="10" width="9.86328125" style="10" customWidth="1"/>
    <col min="11" max="16384" width="9.08984375" style="10"/>
  </cols>
  <sheetData>
    <row r="1" spans="1:6" ht="18.5" x14ac:dyDescent="0.75">
      <c r="A1" s="9" t="s">
        <v>40</v>
      </c>
    </row>
    <row r="2" spans="1:6" x14ac:dyDescent="0.75">
      <c r="A2" s="10" t="s">
        <v>41</v>
      </c>
    </row>
    <row r="3" spans="1:6" s="12" customFormat="1" ht="29.5" x14ac:dyDescent="0.75">
      <c r="A3" s="11" t="s">
        <v>42</v>
      </c>
      <c r="B3" s="11" t="s">
        <v>67</v>
      </c>
      <c r="C3" s="11" t="s">
        <v>75</v>
      </c>
      <c r="D3" s="11" t="s">
        <v>44</v>
      </c>
      <c r="E3" s="11" t="s">
        <v>45</v>
      </c>
      <c r="F3" s="11" t="s">
        <v>74</v>
      </c>
    </row>
    <row r="4" spans="1:6" x14ac:dyDescent="0.75">
      <c r="A4" s="13" t="s">
        <v>46</v>
      </c>
      <c r="B4" s="13" t="s">
        <v>37</v>
      </c>
      <c r="C4" s="13">
        <f t="shared" ref="C4:C21" ca="1" si="0">RANDBETWEEN(5000,20000)</f>
        <v>14985</v>
      </c>
      <c r="D4" s="13">
        <v>5</v>
      </c>
      <c r="E4" s="14">
        <v>22</v>
      </c>
      <c r="F4" s="14"/>
    </row>
    <row r="5" spans="1:6" x14ac:dyDescent="0.75">
      <c r="A5" s="13" t="s">
        <v>47</v>
      </c>
      <c r="B5" s="13" t="s">
        <v>64</v>
      </c>
      <c r="C5" s="13">
        <f t="shared" ca="1" si="0"/>
        <v>8732</v>
      </c>
      <c r="D5" s="13">
        <v>2</v>
      </c>
      <c r="E5" s="14">
        <v>33</v>
      </c>
      <c r="F5" s="14"/>
    </row>
    <row r="6" spans="1:6" x14ac:dyDescent="0.75">
      <c r="A6" s="13" t="s">
        <v>48</v>
      </c>
      <c r="B6" s="13" t="s">
        <v>64</v>
      </c>
      <c r="C6" s="13">
        <f t="shared" ca="1" si="0"/>
        <v>17872</v>
      </c>
      <c r="D6" s="13">
        <v>3</v>
      </c>
      <c r="E6" s="14">
        <v>28</v>
      </c>
      <c r="F6" s="14"/>
    </row>
    <row r="7" spans="1:6" x14ac:dyDescent="0.75">
      <c r="A7" s="13" t="s">
        <v>49</v>
      </c>
      <c r="B7" s="13" t="s">
        <v>65</v>
      </c>
      <c r="C7" s="13">
        <f t="shared" ca="1" si="0"/>
        <v>13713</v>
      </c>
      <c r="D7" s="13">
        <v>2</v>
      </c>
      <c r="E7" s="14">
        <v>45</v>
      </c>
      <c r="F7" s="14"/>
    </row>
    <row r="8" spans="1:6" x14ac:dyDescent="0.75">
      <c r="A8" s="13" t="s">
        <v>50</v>
      </c>
      <c r="B8" s="13" t="s">
        <v>37</v>
      </c>
      <c r="C8" s="13">
        <f t="shared" ca="1" si="0"/>
        <v>15304</v>
      </c>
      <c r="D8" s="13">
        <v>4</v>
      </c>
      <c r="E8" s="14">
        <v>44</v>
      </c>
      <c r="F8" s="14"/>
    </row>
    <row r="9" spans="1:6" x14ac:dyDescent="0.75">
      <c r="A9" s="13" t="s">
        <v>51</v>
      </c>
      <c r="B9" s="13" t="s">
        <v>37</v>
      </c>
      <c r="C9" s="13">
        <f t="shared" ca="1" si="0"/>
        <v>6489</v>
      </c>
      <c r="D9" s="13">
        <v>2</v>
      </c>
      <c r="E9" s="14">
        <v>42</v>
      </c>
      <c r="F9" s="14"/>
    </row>
    <row r="10" spans="1:6" x14ac:dyDescent="0.75">
      <c r="A10" s="13" t="s">
        <v>52</v>
      </c>
      <c r="B10" s="13" t="s">
        <v>66</v>
      </c>
      <c r="C10" s="13">
        <f t="shared" ca="1" si="0"/>
        <v>10295</v>
      </c>
      <c r="D10" s="13">
        <v>5</v>
      </c>
      <c r="E10" s="14">
        <v>23</v>
      </c>
      <c r="F10" s="14"/>
    </row>
    <row r="11" spans="1:6" x14ac:dyDescent="0.75">
      <c r="A11" s="13" t="s">
        <v>53</v>
      </c>
      <c r="B11" s="13" t="s">
        <v>64</v>
      </c>
      <c r="C11" s="13">
        <f t="shared" ca="1" si="0"/>
        <v>14891</v>
      </c>
      <c r="D11" s="13">
        <v>3</v>
      </c>
      <c r="E11" s="14">
        <v>30</v>
      </c>
      <c r="F11" s="14"/>
    </row>
    <row r="12" spans="1:6" x14ac:dyDescent="0.75">
      <c r="A12" s="13" t="s">
        <v>54</v>
      </c>
      <c r="B12" s="13" t="s">
        <v>64</v>
      </c>
      <c r="C12" s="13">
        <f t="shared" ca="1" si="0"/>
        <v>14367</v>
      </c>
      <c r="D12" s="13">
        <v>4</v>
      </c>
      <c r="E12" s="14">
        <v>37</v>
      </c>
      <c r="F12" s="14"/>
    </row>
    <row r="13" spans="1:6" x14ac:dyDescent="0.75">
      <c r="A13" s="13" t="s">
        <v>55</v>
      </c>
      <c r="B13" s="13" t="s">
        <v>66</v>
      </c>
      <c r="C13" s="13">
        <f t="shared" ca="1" si="0"/>
        <v>10810</v>
      </c>
      <c r="D13" s="13">
        <v>2</v>
      </c>
      <c r="E13" s="14">
        <v>28</v>
      </c>
      <c r="F13" s="14"/>
    </row>
    <row r="14" spans="1:6" x14ac:dyDescent="0.75">
      <c r="A14" s="13" t="s">
        <v>56</v>
      </c>
      <c r="B14" s="13" t="s">
        <v>65</v>
      </c>
      <c r="C14" s="13">
        <f t="shared" ca="1" si="0"/>
        <v>6290</v>
      </c>
      <c r="D14" s="13">
        <v>2</v>
      </c>
      <c r="E14" s="14">
        <v>33</v>
      </c>
      <c r="F14" s="14"/>
    </row>
    <row r="15" spans="1:6" x14ac:dyDescent="0.75">
      <c r="A15" s="13" t="s">
        <v>57</v>
      </c>
      <c r="B15" s="13" t="s">
        <v>37</v>
      </c>
      <c r="C15" s="13">
        <f t="shared" ca="1" si="0"/>
        <v>9466</v>
      </c>
      <c r="D15" s="13">
        <v>5</v>
      </c>
      <c r="E15" s="14">
        <v>21</v>
      </c>
      <c r="F15" s="14"/>
    </row>
    <row r="16" spans="1:6" x14ac:dyDescent="0.75">
      <c r="A16" s="13" t="s">
        <v>58</v>
      </c>
      <c r="B16" s="13" t="s">
        <v>64</v>
      </c>
      <c r="C16" s="13">
        <f t="shared" ca="1" si="0"/>
        <v>15735</v>
      </c>
      <c r="D16" s="13">
        <v>4</v>
      </c>
      <c r="E16" s="14">
        <v>22</v>
      </c>
      <c r="F16" s="14"/>
    </row>
    <row r="17" spans="1:6" x14ac:dyDescent="0.75">
      <c r="A17" s="13" t="s">
        <v>59</v>
      </c>
      <c r="B17" s="13" t="s">
        <v>64</v>
      </c>
      <c r="C17" s="13">
        <f t="shared" ca="1" si="0"/>
        <v>17536</v>
      </c>
      <c r="D17" s="13">
        <v>2</v>
      </c>
      <c r="E17" s="14">
        <v>21</v>
      </c>
      <c r="F17" s="14"/>
    </row>
    <row r="18" spans="1:6" x14ac:dyDescent="0.75">
      <c r="A18" s="13" t="s">
        <v>60</v>
      </c>
      <c r="B18" s="13" t="s">
        <v>64</v>
      </c>
      <c r="C18" s="13">
        <f t="shared" ca="1" si="0"/>
        <v>9623</v>
      </c>
      <c r="D18" s="13">
        <v>4</v>
      </c>
      <c r="E18" s="14">
        <v>48</v>
      </c>
      <c r="F18" s="14"/>
    </row>
    <row r="19" spans="1:6" x14ac:dyDescent="0.75">
      <c r="A19" s="13" t="s">
        <v>61</v>
      </c>
      <c r="B19" s="13" t="s">
        <v>66</v>
      </c>
      <c r="C19" s="13">
        <f t="shared" ca="1" si="0"/>
        <v>11451</v>
      </c>
      <c r="D19" s="13">
        <v>4</v>
      </c>
      <c r="E19" s="14">
        <v>50</v>
      </c>
      <c r="F19" s="14"/>
    </row>
    <row r="20" spans="1:6" x14ac:dyDescent="0.75">
      <c r="A20" s="13" t="s">
        <v>62</v>
      </c>
      <c r="B20" s="13" t="s">
        <v>65</v>
      </c>
      <c r="C20" s="13">
        <f t="shared" ca="1" si="0"/>
        <v>13204</v>
      </c>
      <c r="D20" s="13">
        <v>4</v>
      </c>
      <c r="E20" s="14">
        <v>38</v>
      </c>
      <c r="F20" s="14"/>
    </row>
    <row r="21" spans="1:6" x14ac:dyDescent="0.75">
      <c r="A21" s="13" t="s">
        <v>63</v>
      </c>
      <c r="B21" s="13" t="s">
        <v>64</v>
      </c>
      <c r="C21" s="13">
        <f t="shared" ca="1" si="0"/>
        <v>10148</v>
      </c>
      <c r="D21" s="13">
        <v>5</v>
      </c>
      <c r="E21" s="14">
        <v>47</v>
      </c>
      <c r="F21" s="1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Contact</vt:lpstr>
      <vt:lpstr>1</vt:lpstr>
      <vt:lpstr>Historical Sales</vt:lpstr>
      <vt:lpstr>Summary</vt:lpstr>
      <vt:lpstr>Sales</vt:lpstr>
      <vt:lpstr>Authors</vt:lpstr>
      <vt:lpstr>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 Tran Thai Hoc</dc:creator>
  <cp:lastModifiedBy>Võ Nữ Hoàng Hoài Thương</cp:lastModifiedBy>
  <dcterms:created xsi:type="dcterms:W3CDTF">2023-09-22T08:34:33Z</dcterms:created>
  <dcterms:modified xsi:type="dcterms:W3CDTF">2025-03-12T09:25:40Z</dcterms:modified>
</cp:coreProperties>
</file>