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IT-Phone\ERP SIM VN - Ms. Ha\"/>
    </mc:Choice>
  </mc:AlternateContent>
  <bookViews>
    <workbookView xWindow="0" yWindow="0" windowWidth="25200" windowHeight="1188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" i="1" l="1"/>
  <c r="L35" i="1" l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6" i="1"/>
  <c r="L37" i="1"/>
  <c r="L38" i="1"/>
  <c r="L39" i="1"/>
  <c r="L40" i="1"/>
  <c r="L41" i="1"/>
  <c r="L42" i="1"/>
  <c r="L43" i="1"/>
  <c r="L45" i="1"/>
  <c r="L5" i="1"/>
  <c r="W44" i="1"/>
  <c r="W31" i="1"/>
  <c r="W27" i="1"/>
  <c r="W24" i="1"/>
  <c r="W13" i="1"/>
  <c r="W10" i="1"/>
  <c r="W5" i="1"/>
  <c r="T33" i="1" l="1"/>
  <c r="T34" i="1"/>
  <c r="T35" i="1"/>
  <c r="Q33" i="1"/>
  <c r="Q34" i="1"/>
  <c r="Q35" i="1"/>
  <c r="K33" i="1"/>
  <c r="K34" i="1"/>
  <c r="K35" i="1"/>
  <c r="J44" i="1" l="1"/>
  <c r="L44" i="1" s="1"/>
  <c r="I44" i="1"/>
  <c r="G44" i="1"/>
  <c r="F44" i="1"/>
  <c r="E44" i="1"/>
  <c r="D44" i="1"/>
  <c r="K44" i="1" l="1"/>
  <c r="K45" i="1"/>
  <c r="H44" i="1"/>
  <c r="H45" i="1"/>
  <c r="T45" i="1"/>
  <c r="Q45" i="1"/>
  <c r="T44" i="1"/>
  <c r="Q44" i="1"/>
  <c r="T43" i="1"/>
  <c r="Q43" i="1"/>
  <c r="T42" i="1"/>
  <c r="Q42" i="1"/>
  <c r="T41" i="1"/>
  <c r="Q41" i="1"/>
  <c r="T40" i="1"/>
  <c r="Q40" i="1"/>
  <c r="T39" i="1"/>
  <c r="Q39" i="1"/>
  <c r="T38" i="1"/>
  <c r="Q38" i="1"/>
  <c r="T37" i="1"/>
  <c r="Q37" i="1"/>
  <c r="H37" i="1"/>
  <c r="K37" i="1"/>
  <c r="H38" i="1"/>
  <c r="K38" i="1"/>
  <c r="H39" i="1"/>
  <c r="K39" i="1"/>
  <c r="H40" i="1"/>
  <c r="K40" i="1"/>
  <c r="H41" i="1"/>
  <c r="K41" i="1"/>
  <c r="H42" i="1"/>
  <c r="K42" i="1"/>
  <c r="T32" i="1"/>
  <c r="Q32" i="1"/>
  <c r="T31" i="1"/>
  <c r="Q31" i="1"/>
  <c r="T30" i="1"/>
  <c r="Q30" i="1"/>
  <c r="T29" i="1"/>
  <c r="Q29" i="1"/>
  <c r="T28" i="1"/>
  <c r="Q28" i="1"/>
  <c r="T27" i="1"/>
  <c r="Q27" i="1"/>
  <c r="T26" i="1"/>
  <c r="Q26" i="1"/>
  <c r="T25" i="1"/>
  <c r="Q25" i="1"/>
  <c r="T24" i="1"/>
  <c r="Q24" i="1"/>
  <c r="T23" i="1"/>
  <c r="Q23" i="1"/>
  <c r="T22" i="1"/>
  <c r="Q22" i="1"/>
  <c r="T21" i="1"/>
  <c r="Q21" i="1"/>
  <c r="T20" i="1"/>
  <c r="Q20" i="1"/>
  <c r="T19" i="1"/>
  <c r="Q19" i="1"/>
  <c r="T18" i="1"/>
  <c r="Q18" i="1"/>
  <c r="T17" i="1"/>
  <c r="Q17" i="1"/>
  <c r="T16" i="1"/>
  <c r="Q16" i="1"/>
  <c r="T15" i="1"/>
  <c r="Q15" i="1"/>
  <c r="T14" i="1"/>
  <c r="Q14" i="1"/>
  <c r="T13" i="1"/>
  <c r="Q13" i="1"/>
  <c r="T12" i="1"/>
  <c r="Q12" i="1"/>
  <c r="T11" i="1"/>
  <c r="Q11" i="1"/>
  <c r="T10" i="1"/>
  <c r="Q10" i="1"/>
  <c r="T9" i="1"/>
  <c r="Q9" i="1"/>
  <c r="T8" i="1"/>
  <c r="Q8" i="1"/>
  <c r="T7" i="1"/>
  <c r="Q7" i="1"/>
  <c r="T6" i="1"/>
  <c r="Q6" i="1"/>
  <c r="T5" i="1"/>
  <c r="Q5" i="1"/>
  <c r="K32" i="1" l="1"/>
  <c r="K43" i="1"/>
  <c r="H43" i="1"/>
  <c r="G31" i="1" l="1"/>
  <c r="K25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5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5" i="1"/>
</calcChain>
</file>

<file path=xl/sharedStrings.xml><?xml version="1.0" encoding="utf-8"?>
<sst xmlns="http://schemas.openxmlformats.org/spreadsheetml/2006/main" count="107" uniqueCount="95">
  <si>
    <t>Q1</t>
  </si>
  <si>
    <t>Q2</t>
  </si>
  <si>
    <t>Q3</t>
  </si>
  <si>
    <t>Q4</t>
  </si>
  <si>
    <t>Product</t>
  </si>
  <si>
    <t>Emulpals 110</t>
  </si>
  <si>
    <t xml:space="preserve">Emulpals 115 </t>
  </si>
  <si>
    <t xml:space="preserve">Emulpals CP </t>
  </si>
  <si>
    <t xml:space="preserve">Emulpals HO </t>
  </si>
  <si>
    <t xml:space="preserve">Monopals 120 </t>
  </si>
  <si>
    <t xml:space="preserve">Palsgaard 0090 </t>
  </si>
  <si>
    <t xml:space="preserve">Palsgaard 0093 </t>
  </si>
  <si>
    <t xml:space="preserve">Palsgaard 1009 </t>
  </si>
  <si>
    <t>Palsgaard 1318</t>
  </si>
  <si>
    <t xml:space="preserve">Palsgaard 2007 </t>
  </si>
  <si>
    <t xml:space="preserve">Palsgaard 3426 </t>
  </si>
  <si>
    <t xml:space="preserve">Palsgaard 4150 </t>
  </si>
  <si>
    <t xml:space="preserve">Palsgaard Recmilk 121 </t>
  </si>
  <si>
    <t>Palsgaard Recmilk 121P</t>
  </si>
  <si>
    <t>Palsgaard Acid Milk 372</t>
  </si>
  <si>
    <t>Palsgaard Acid Milk 325</t>
  </si>
  <si>
    <t>Palsgaard Acid Milk 325P</t>
  </si>
  <si>
    <t xml:space="preserve">Palsgaard  Emulsifier 020 </t>
  </si>
  <si>
    <t xml:space="preserve">Palsgaard ExtruIce 274 </t>
  </si>
  <si>
    <t xml:space="preserve">Palsgaard ExtruIce 252 </t>
  </si>
  <si>
    <t>Palsgaard DE 023</t>
  </si>
  <si>
    <t>Palsgaard 6115</t>
  </si>
  <si>
    <t>Palsgaard 6610</t>
  </si>
  <si>
    <t>Palsgaard Datem 3502</t>
  </si>
  <si>
    <t xml:space="preserve">Palsgaard AcidMilk 320P </t>
  </si>
  <si>
    <t>Palsgaard Recmilk 131</t>
  </si>
  <si>
    <t>Palsgaard Recmilk 124</t>
  </si>
  <si>
    <t>Palsgaard ExtruIce 254</t>
  </si>
  <si>
    <t>Palsgaard Recmilk 101</t>
  </si>
  <si>
    <t>Palsgaard Acid Milk 305P</t>
  </si>
  <si>
    <t>Palsgaard Chomilk 150P</t>
  </si>
  <si>
    <t>Palsgaard Chomilk 170</t>
  </si>
  <si>
    <t xml:space="preserve">Palsgaard Emulsifier 020 </t>
  </si>
  <si>
    <t>Palsgaard ExtruIce 379</t>
  </si>
  <si>
    <t>Palsgaard Acid Milk 373</t>
  </si>
  <si>
    <t>Total Q1-4/2018</t>
  </si>
  <si>
    <t>Total Q1-2/2019</t>
  </si>
  <si>
    <t>Palsgaard SSL 3429</t>
  </si>
  <si>
    <t>VINAMILK</t>
  </si>
  <si>
    <t xml:space="preserve">Palsgaard 0097 </t>
  </si>
  <si>
    <t xml:space="preserve">Palsgaard DMG 0097 </t>
  </si>
  <si>
    <t>Tồn kho AK 1/4/2019</t>
  </si>
  <si>
    <t>Tồn kho CA 31/3/2019</t>
  </si>
  <si>
    <t>Sales DDP 2018</t>
  </si>
  <si>
    <t>Sales DDP Q1-2/2019</t>
  </si>
  <si>
    <t>Shipment Q1-2/2019</t>
  </si>
  <si>
    <t xml:space="preserve"> </t>
  </si>
  <si>
    <t>Remarks</t>
  </si>
  <si>
    <t xml:space="preserve">Shipment 2018 </t>
  </si>
  <si>
    <t>Q2-18</t>
  </si>
  <si>
    <t>Q1-18</t>
  </si>
  <si>
    <t>Q3-18</t>
  </si>
  <si>
    <t>Q4-18</t>
  </si>
  <si>
    <t>Q1-19</t>
  </si>
  <si>
    <t>Q2-19</t>
  </si>
  <si>
    <t>Tồn kho 1/4/2019</t>
  </si>
  <si>
    <t>Hai Ha stopped</t>
  </si>
  <si>
    <t>Customers</t>
  </si>
  <si>
    <t>Difference Shipment Q2.19 vs. Budget Q2.19</t>
  </si>
  <si>
    <t>Sales Budget Q2-2019 (sent 27.8.2018)</t>
  </si>
  <si>
    <t>RICH</t>
  </si>
  <si>
    <t>CJ-SC</t>
  </si>
  <si>
    <t xml:space="preserve">Nitto Fuji </t>
  </si>
  <si>
    <t>All Bakery Customers, AB Mauri</t>
  </si>
  <si>
    <t>BBC, Paris Baguette</t>
  </si>
  <si>
    <t>Hai Ha, BBC, Hai Chau, Huu Nghi, HH Kotobuki, Topcake, Trang An, …</t>
  </si>
  <si>
    <t>Hai Ha</t>
  </si>
  <si>
    <t>Farina (except VNM)</t>
  </si>
  <si>
    <t>Cat An, BBC, Biscafun …</t>
  </si>
  <si>
    <t>AB Mauri, GBCO</t>
  </si>
  <si>
    <t>Bi Chocolate</t>
  </si>
  <si>
    <t>Farina</t>
  </si>
  <si>
    <t>Orion, Ong Vang, Pham Nguyen, DHT, Hoang De, Hai Ha, Mauri,..</t>
  </si>
  <si>
    <t>Moc Chau, IDP …</t>
  </si>
  <si>
    <t>Elovi, IDP, VNM ...</t>
  </si>
  <si>
    <t>IDP, Moc Chau, Elovi</t>
  </si>
  <si>
    <t>IDP, Ba Vi Milk</t>
  </si>
  <si>
    <t>Moc Chau, AFI …</t>
  </si>
  <si>
    <t>All icecream customers</t>
  </si>
  <si>
    <t>Kido</t>
  </si>
  <si>
    <t>Dong A</t>
  </si>
  <si>
    <t>Pham Nguyen, Dong A, Topcake, Bibica</t>
  </si>
  <si>
    <t>TH Milk</t>
  </si>
  <si>
    <t xml:space="preserve">Tran Quang </t>
  </si>
  <si>
    <t>Intermix</t>
  </si>
  <si>
    <t>Palsgaard DMG 5630</t>
  </si>
  <si>
    <t>The export market is slow and Nitto is developing new projects.</t>
  </si>
  <si>
    <t>The market is slowdown in Q2/2019, CJ focus in Q3 &amp; Q4, 2019</t>
  </si>
  <si>
    <t>Over stock</t>
  </si>
  <si>
    <t>Sales decreased due to 1) curding of UHT Milk added sugar used RecMilk 124, 2) low fresh milk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</si>
</sst>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sz val="11"/>
      <color rgb="FF0070C0"/>
      <name val="Calibri"/>
      <family val="2"/>
      <scheme val="minor"/>
    </font>
    <font>
      <b/>
      <sz val="11"/>
      <color theme="9" tint="-0.499984740745262"/>
      <name val="Arial"/>
      <family val="2"/>
    </font>
    <font>
      <b/>
      <sz val="9"/>
      <color theme="9" tint="-0.499984740745262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164" fontId="2" fillId="0" borderId="1" xfId="1" applyNumberFormat="1" applyFont="1" applyBorder="1"/>
    <xf numFmtId="164" fontId="0" fillId="0" borderId="0" xfId="1" applyNumberFormat="1" applyFont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164" fontId="0" fillId="0" borderId="1" xfId="1" applyNumberFormat="1" applyFont="1" applyBorder="1"/>
    <xf numFmtId="164" fontId="2" fillId="4" borderId="1" xfId="1" applyNumberFormat="1" applyFont="1" applyFill="1" applyBorder="1"/>
    <xf numFmtId="164" fontId="3" fillId="4" borderId="1" xfId="1" applyNumberFormat="1" applyFont="1" applyFill="1" applyBorder="1"/>
    <xf numFmtId="164" fontId="4" fillId="3" borderId="1" xfId="1" applyNumberFormat="1" applyFont="1" applyFill="1" applyBorder="1"/>
    <xf numFmtId="164" fontId="5" fillId="0" borderId="1" xfId="1" applyNumberFormat="1" applyFont="1" applyBorder="1"/>
    <xf numFmtId="164" fontId="7" fillId="0" borderId="1" xfId="1" applyNumberFormat="1" applyFont="1" applyBorder="1"/>
    <xf numFmtId="164" fontId="6" fillId="0" borderId="0" xfId="1" applyNumberFormat="1" applyFont="1"/>
    <xf numFmtId="164" fontId="10" fillId="0" borderId="1" xfId="1" applyNumberFormat="1" applyFont="1" applyBorder="1"/>
    <xf numFmtId="164" fontId="10" fillId="4" borderId="1" xfId="1" applyNumberFormat="1" applyFont="1" applyFill="1" applyBorder="1"/>
    <xf numFmtId="164" fontId="11" fillId="0" borderId="0" xfId="1" applyNumberFormat="1" applyFont="1"/>
    <xf numFmtId="164" fontId="8" fillId="0" borderId="0" xfId="1" applyNumberFormat="1" applyFont="1"/>
    <xf numFmtId="164" fontId="4" fillId="0" borderId="1" xfId="1" applyNumberFormat="1" applyFont="1" applyBorder="1"/>
    <xf numFmtId="164" fontId="2" fillId="5" borderId="1" xfId="1" applyNumberFormat="1" applyFont="1" applyFill="1" applyBorder="1"/>
    <xf numFmtId="164" fontId="3" fillId="5" borderId="1" xfId="1" applyNumberFormat="1" applyFont="1" applyFill="1" applyBorder="1"/>
    <xf numFmtId="164" fontId="4" fillId="5" borderId="1" xfId="1" applyNumberFormat="1" applyFont="1" applyFill="1" applyBorder="1"/>
    <xf numFmtId="164" fontId="10" fillId="5" borderId="1" xfId="1" applyNumberFormat="1" applyFont="1" applyFill="1" applyBorder="1"/>
    <xf numFmtId="164" fontId="4" fillId="2" borderId="3" xfId="1" applyNumberFormat="1" applyFont="1" applyFill="1" applyBorder="1" applyAlignment="1">
      <alignment horizontal="center"/>
    </xf>
    <xf numFmtId="164" fontId="12" fillId="5" borderId="1" xfId="1" applyNumberFormat="1" applyFont="1" applyFill="1" applyBorder="1"/>
    <xf numFmtId="164" fontId="12" fillId="0" borderId="1" xfId="1" applyNumberFormat="1" applyFont="1" applyBorder="1"/>
    <xf numFmtId="164" fontId="12" fillId="3" borderId="1" xfId="1" applyNumberFormat="1" applyFont="1" applyFill="1" applyBorder="1"/>
    <xf numFmtId="164" fontId="13" fillId="5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9" fillId="6" borderId="1" xfId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2" fillId="0" borderId="1" xfId="1" applyNumberFormat="1" applyFont="1" applyFill="1" applyBorder="1"/>
    <xf numFmtId="164" fontId="3" fillId="0" borderId="1" xfId="1" applyNumberFormat="1" applyFont="1" applyFill="1" applyBorder="1"/>
    <xf numFmtId="164" fontId="12" fillId="0" borderId="1" xfId="1" applyNumberFormat="1" applyFont="1" applyFill="1" applyBorder="1"/>
    <xf numFmtId="164" fontId="10" fillId="0" borderId="1" xfId="1" applyNumberFormat="1" applyFont="1" applyFill="1" applyBorder="1"/>
    <xf numFmtId="164" fontId="0" fillId="0" borderId="0" xfId="1" applyNumberFormat="1" applyFont="1" applyFill="1"/>
    <xf numFmtId="164" fontId="7" fillId="0" borderId="1" xfId="1" applyNumberFormat="1" applyFont="1" applyFill="1" applyBorder="1"/>
    <xf numFmtId="164" fontId="4" fillId="0" borderId="1" xfId="1" applyNumberFormat="1" applyFont="1" applyFill="1" applyBorder="1"/>
    <xf numFmtId="164" fontId="5" fillId="0" borderId="1" xfId="1" applyNumberFormat="1" applyFont="1" applyFill="1" applyBorder="1"/>
    <xf numFmtId="164" fontId="6" fillId="0" borderId="0" xfId="1" applyNumberFormat="1" applyFont="1" applyFill="1"/>
    <xf numFmtId="164" fontId="2" fillId="2" borderId="1" xfId="1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vertical="center"/>
    </xf>
    <xf numFmtId="164" fontId="12" fillId="2" borderId="1" xfId="1" applyNumberFormat="1" applyFont="1" applyFill="1" applyBorder="1" applyAlignment="1">
      <alignment vertical="center"/>
    </xf>
    <xf numFmtId="164" fontId="10" fillId="2" borderId="1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2" fillId="2" borderId="1" xfId="1" applyNumberFormat="1" applyFont="1" applyFill="1" applyBorder="1"/>
    <xf numFmtId="164" fontId="3" fillId="2" borderId="1" xfId="1" applyNumberFormat="1" applyFont="1" applyFill="1" applyBorder="1"/>
    <xf numFmtId="164" fontId="4" fillId="2" borderId="1" xfId="1" applyNumberFormat="1" applyFont="1" applyFill="1" applyBorder="1"/>
    <xf numFmtId="164" fontId="12" fillId="2" borderId="1" xfId="1" applyNumberFormat="1" applyFont="1" applyFill="1" applyBorder="1"/>
    <xf numFmtId="164" fontId="10" fillId="2" borderId="1" xfId="1" applyNumberFormat="1" applyFont="1" applyFill="1" applyBorder="1"/>
    <xf numFmtId="164" fontId="0" fillId="2" borderId="0" xfId="1" applyNumberFormat="1" applyFont="1" applyFill="1"/>
    <xf numFmtId="164" fontId="15" fillId="0" borderId="0" xfId="1" applyNumberFormat="1" applyFont="1"/>
    <xf numFmtId="164" fontId="15" fillId="0" borderId="1" xfId="1" applyNumberFormat="1" applyFont="1" applyBorder="1"/>
    <xf numFmtId="164" fontId="4" fillId="0" borderId="1" xfId="1" applyNumberFormat="1" applyFont="1" applyBorder="1" applyAlignment="1">
      <alignment horizontal="center" vertical="center" wrapText="1"/>
    </xf>
    <xf numFmtId="164" fontId="4" fillId="4" borderId="1" xfId="1" applyNumberFormat="1" applyFont="1" applyFill="1" applyBorder="1"/>
    <xf numFmtId="164" fontId="16" fillId="2" borderId="1" xfId="1" applyNumberFormat="1" applyFont="1" applyFill="1" applyBorder="1" applyAlignment="1">
      <alignment vertical="center" wrapText="1"/>
    </xf>
    <xf numFmtId="164" fontId="16" fillId="2" borderId="1" xfId="1" applyNumberFormat="1" applyFont="1" applyFill="1" applyBorder="1" applyAlignment="1">
      <alignment wrapText="1"/>
    </xf>
    <xf numFmtId="164" fontId="5" fillId="2" borderId="1" xfId="1" applyNumberFormat="1" applyFont="1" applyFill="1" applyBorder="1"/>
    <xf numFmtId="164" fontId="7" fillId="2" borderId="1" xfId="1" applyNumberFormat="1" applyFont="1" applyFill="1" applyBorder="1"/>
    <xf numFmtId="164" fontId="6" fillId="2" borderId="0" xfId="1" applyNumberFormat="1" applyFont="1" applyFill="1"/>
    <xf numFmtId="164" fontId="14" fillId="0" borderId="1" xfId="1" applyNumberFormat="1" applyFont="1" applyBorder="1" applyAlignment="1">
      <alignment wrapText="1"/>
    </xf>
    <xf numFmtId="164" fontId="4" fillId="5" borderId="1" xfId="1" applyNumberFormat="1" applyFont="1" applyFill="1" applyBorder="1" applyAlignment="1">
      <alignment wrapText="1"/>
    </xf>
    <xf numFmtId="164" fontId="4" fillId="0" borderId="1" xfId="1" applyNumberFormat="1" applyFont="1" applyBorder="1" applyAlignment="1">
      <alignment wrapText="1"/>
    </xf>
    <xf numFmtId="164" fontId="16" fillId="5" borderId="1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wrapText="1"/>
    </xf>
    <xf numFmtId="164" fontId="4" fillId="4" borderId="1" xfId="1" applyNumberFormat="1" applyFont="1" applyFill="1" applyBorder="1" applyAlignment="1">
      <alignment wrapText="1"/>
    </xf>
    <xf numFmtId="164" fontId="14" fillId="0" borderId="0" xfId="1" applyNumberFormat="1" applyFont="1" applyAlignment="1">
      <alignment wrapText="1"/>
    </xf>
    <xf numFmtId="164" fontId="4" fillId="2" borderId="2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4" fillId="2" borderId="4" xfId="1" applyNumberFormat="1" applyFont="1" applyFill="1" applyBorder="1" applyAlignment="1">
      <alignment horizontal="center"/>
    </xf>
    <xf numFmtId="49" fontId="9" fillId="6" borderId="2" xfId="1" applyNumberFormat="1" applyFont="1" applyFill="1" applyBorder="1" applyAlignment="1">
      <alignment horizontal="center"/>
    </xf>
    <xf numFmtId="49" fontId="9" fillId="6" borderId="3" xfId="1" applyNumberFormat="1" applyFont="1" applyFill="1" applyBorder="1" applyAlignment="1">
      <alignment horizontal="center"/>
    </xf>
    <xf numFmtId="49" fontId="9" fillId="6" borderId="4" xfId="1" applyNumberFormat="1" applyFont="1" applyFill="1" applyBorder="1" applyAlignment="1">
      <alignment horizontal="center"/>
    </xf>
    <xf numFmtId="49" fontId="9" fillId="6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X45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36" sqref="E36"/>
    </sheetView>
  </sheetViews>
  <sheetFormatPr defaultColWidth="9.140625" defaultRowHeight="15" x14ac:dyDescent="0.25"/>
  <cols>
    <col min="1" max="2" width="25.7109375" style="2" customWidth="1"/>
    <col min="3" max="3" width="10.85546875" style="53" customWidth="1"/>
    <col min="4" max="4" width="11.5703125" style="2" bestFit="1" customWidth="1"/>
    <col min="5" max="5" width="10.42578125" style="15" bestFit="1" customWidth="1"/>
    <col min="6" max="6" width="11.5703125" style="2" bestFit="1" customWidth="1"/>
    <col min="7" max="7" width="10.42578125" style="2" bestFit="1" customWidth="1"/>
    <col min="8" max="8" width="11" style="2" customWidth="1"/>
    <col min="9" max="9" width="9.85546875" style="2" bestFit="1" customWidth="1"/>
    <col min="10" max="10" width="12.7109375" style="15" customWidth="1"/>
    <col min="11" max="12" width="10.85546875" style="2" customWidth="1"/>
    <col min="13" max="13" width="9.85546875" style="2" customWidth="1"/>
    <col min="14" max="14" width="9.85546875" style="14" customWidth="1"/>
    <col min="15" max="16" width="9.85546875" style="2" bestFit="1" customWidth="1"/>
    <col min="17" max="17" width="11.28515625" style="2" customWidth="1"/>
    <col min="18" max="18" width="9.140625" style="2"/>
    <col min="19" max="19" width="9.85546875" style="14" bestFit="1" customWidth="1"/>
    <col min="20" max="20" width="11.140625" style="2" customWidth="1"/>
    <col min="21" max="21" width="9.140625" style="2" customWidth="1"/>
    <col min="22" max="23" width="10.85546875" style="2" customWidth="1"/>
    <col min="24" max="24" width="22" style="68" customWidth="1"/>
    <col min="25" max="16384" width="9.140625" style="2"/>
  </cols>
  <sheetData>
    <row r="3" spans="1:24" x14ac:dyDescent="0.25">
      <c r="A3" s="1"/>
      <c r="B3" s="1"/>
      <c r="C3" s="54"/>
      <c r="D3" s="69" t="s">
        <v>53</v>
      </c>
      <c r="E3" s="70"/>
      <c r="F3" s="70"/>
      <c r="G3" s="70"/>
      <c r="H3" s="71"/>
      <c r="I3" s="69" t="s">
        <v>50</v>
      </c>
      <c r="J3" s="70"/>
      <c r="K3" s="71"/>
      <c r="L3" s="21"/>
      <c r="M3" s="72" t="s">
        <v>48</v>
      </c>
      <c r="N3" s="73"/>
      <c r="O3" s="73"/>
      <c r="P3" s="73"/>
      <c r="Q3" s="74"/>
      <c r="R3" s="75" t="s">
        <v>49</v>
      </c>
      <c r="S3" s="75"/>
      <c r="T3" s="75"/>
      <c r="U3" s="5"/>
      <c r="V3" s="5"/>
      <c r="W3" s="5"/>
      <c r="X3" s="62"/>
    </row>
    <row r="4" spans="1:24" s="31" customFormat="1" ht="75" x14ac:dyDescent="0.25">
      <c r="A4" s="26" t="s">
        <v>4</v>
      </c>
      <c r="B4" s="26" t="s">
        <v>62</v>
      </c>
      <c r="C4" s="55" t="s">
        <v>64</v>
      </c>
      <c r="D4" s="26" t="s">
        <v>55</v>
      </c>
      <c r="E4" s="28" t="s">
        <v>54</v>
      </c>
      <c r="F4" s="26" t="s">
        <v>56</v>
      </c>
      <c r="G4" s="26" t="s">
        <v>57</v>
      </c>
      <c r="H4" s="29" t="s">
        <v>40</v>
      </c>
      <c r="I4" s="26" t="s">
        <v>58</v>
      </c>
      <c r="J4" s="28" t="s">
        <v>59</v>
      </c>
      <c r="K4" s="29" t="s">
        <v>41</v>
      </c>
      <c r="L4" s="25" t="s">
        <v>63</v>
      </c>
      <c r="M4" s="26" t="s">
        <v>0</v>
      </c>
      <c r="N4" s="30" t="s">
        <v>1</v>
      </c>
      <c r="O4" s="26" t="s">
        <v>2</v>
      </c>
      <c r="P4" s="26" t="s">
        <v>3</v>
      </c>
      <c r="Q4" s="27" t="s">
        <v>40</v>
      </c>
      <c r="R4" s="26" t="s">
        <v>0</v>
      </c>
      <c r="S4" s="30" t="s">
        <v>1</v>
      </c>
      <c r="T4" s="27" t="s">
        <v>41</v>
      </c>
      <c r="U4" s="27" t="s">
        <v>46</v>
      </c>
      <c r="V4" s="27" t="s">
        <v>47</v>
      </c>
      <c r="W4" s="27" t="s">
        <v>60</v>
      </c>
      <c r="X4" s="55" t="s">
        <v>52</v>
      </c>
    </row>
    <row r="5" spans="1:24" x14ac:dyDescent="0.25">
      <c r="A5" s="17" t="s">
        <v>5</v>
      </c>
      <c r="B5" s="17" t="s">
        <v>65</v>
      </c>
      <c r="C5" s="19">
        <v>7200</v>
      </c>
      <c r="D5" s="17">
        <v>6300</v>
      </c>
      <c r="E5" s="19">
        <v>13950</v>
      </c>
      <c r="F5" s="17">
        <v>0</v>
      </c>
      <c r="G5" s="17">
        <v>9450</v>
      </c>
      <c r="H5" s="18">
        <f>SUM(D5:G5)</f>
        <v>29700</v>
      </c>
      <c r="I5" s="17">
        <v>14400</v>
      </c>
      <c r="J5" s="19">
        <v>2700</v>
      </c>
      <c r="K5" s="18">
        <f>SUM(I5:J5)</f>
        <v>17100</v>
      </c>
      <c r="L5" s="22">
        <f>J5-C5</f>
        <v>-4500</v>
      </c>
      <c r="M5" s="17">
        <v>11310</v>
      </c>
      <c r="N5" s="20">
        <v>4575</v>
      </c>
      <c r="O5" s="17">
        <v>13320</v>
      </c>
      <c r="P5" s="17">
        <v>3240</v>
      </c>
      <c r="Q5" s="18">
        <f>SUM(M5:P5)</f>
        <v>32445</v>
      </c>
      <c r="R5" s="17">
        <v>11250</v>
      </c>
      <c r="S5" s="20">
        <v>10485</v>
      </c>
      <c r="T5" s="18">
        <f>SUM(R5:S5)</f>
        <v>21735</v>
      </c>
      <c r="U5" s="17">
        <v>975</v>
      </c>
      <c r="V5" s="17">
        <v>0</v>
      </c>
      <c r="W5" s="17">
        <f>SUM(U5:V5)</f>
        <v>975</v>
      </c>
      <c r="X5" s="63"/>
    </row>
    <row r="6" spans="1:24" s="46" customFormat="1" ht="56.25" customHeight="1" x14ac:dyDescent="0.25">
      <c r="A6" s="41" t="s">
        <v>6</v>
      </c>
      <c r="B6" s="41" t="s">
        <v>66</v>
      </c>
      <c r="C6" s="43">
        <v>2700</v>
      </c>
      <c r="D6" s="41">
        <v>3150</v>
      </c>
      <c r="E6" s="43">
        <v>4710</v>
      </c>
      <c r="F6" s="41">
        <v>0</v>
      </c>
      <c r="G6" s="41">
        <v>1800</v>
      </c>
      <c r="H6" s="42">
        <f t="shared" ref="H6:H45" si="0">SUM(D6:G6)</f>
        <v>9660</v>
      </c>
      <c r="I6" s="41">
        <v>3600</v>
      </c>
      <c r="J6" s="43">
        <v>0</v>
      </c>
      <c r="K6" s="42">
        <f t="shared" ref="K6:K45" si="1">SUM(I6:J6)</f>
        <v>3600</v>
      </c>
      <c r="L6" s="44">
        <f t="shared" ref="L6:L45" si="2">J6-C6</f>
        <v>-2700</v>
      </c>
      <c r="M6" s="41">
        <v>0</v>
      </c>
      <c r="N6" s="45">
        <v>4260</v>
      </c>
      <c r="O6" s="41">
        <v>1800</v>
      </c>
      <c r="P6" s="41">
        <v>1800</v>
      </c>
      <c r="Q6" s="42">
        <f t="shared" ref="Q6:Q35" si="3">SUM(M6:P6)</f>
        <v>7860</v>
      </c>
      <c r="R6" s="41">
        <v>4050</v>
      </c>
      <c r="S6" s="45">
        <v>1350</v>
      </c>
      <c r="T6" s="42">
        <f t="shared" ref="T6:T35" si="4">SUM(R6:S6)</f>
        <v>5400</v>
      </c>
      <c r="U6" s="42">
        <v>0</v>
      </c>
      <c r="V6" s="42">
        <v>0</v>
      </c>
      <c r="W6" s="41">
        <v>0</v>
      </c>
      <c r="X6" s="57" t="s">
        <v>92</v>
      </c>
    </row>
    <row r="7" spans="1:24" s="52" customFormat="1" ht="57.75" x14ac:dyDescent="0.25">
      <c r="A7" s="47" t="s">
        <v>7</v>
      </c>
      <c r="B7" s="47" t="s">
        <v>67</v>
      </c>
      <c r="C7" s="49">
        <v>900</v>
      </c>
      <c r="D7" s="47">
        <v>0</v>
      </c>
      <c r="E7" s="49">
        <v>450</v>
      </c>
      <c r="F7" s="47">
        <v>2445</v>
      </c>
      <c r="G7" s="47">
        <v>900</v>
      </c>
      <c r="H7" s="48">
        <f t="shared" si="0"/>
        <v>3795</v>
      </c>
      <c r="I7" s="47">
        <v>0</v>
      </c>
      <c r="J7" s="49">
        <v>900</v>
      </c>
      <c r="K7" s="48">
        <f t="shared" si="1"/>
        <v>900</v>
      </c>
      <c r="L7" s="50">
        <f t="shared" si="2"/>
        <v>0</v>
      </c>
      <c r="M7" s="47">
        <v>720</v>
      </c>
      <c r="N7" s="51">
        <v>630</v>
      </c>
      <c r="O7" s="47">
        <v>1305</v>
      </c>
      <c r="P7" s="47">
        <v>840</v>
      </c>
      <c r="Q7" s="48">
        <f t="shared" si="3"/>
        <v>3495</v>
      </c>
      <c r="R7" s="47">
        <v>780</v>
      </c>
      <c r="S7" s="51">
        <v>450</v>
      </c>
      <c r="T7" s="48">
        <f t="shared" si="4"/>
        <v>1230</v>
      </c>
      <c r="U7" s="48"/>
      <c r="V7" s="48"/>
      <c r="W7" s="48"/>
      <c r="X7" s="58" t="s">
        <v>91</v>
      </c>
    </row>
    <row r="8" spans="1:24" x14ac:dyDescent="0.25">
      <c r="A8" s="1" t="s">
        <v>8</v>
      </c>
      <c r="B8" s="1" t="s">
        <v>68</v>
      </c>
      <c r="C8" s="16">
        <v>27000</v>
      </c>
      <c r="D8" s="1">
        <v>18000</v>
      </c>
      <c r="E8" s="16">
        <v>34200</v>
      </c>
      <c r="F8" s="1">
        <v>31050</v>
      </c>
      <c r="G8" s="1">
        <v>19800</v>
      </c>
      <c r="H8" s="3">
        <f t="shared" si="0"/>
        <v>103050</v>
      </c>
      <c r="I8" s="1">
        <v>25650</v>
      </c>
      <c r="J8" s="16">
        <v>41400</v>
      </c>
      <c r="K8" s="3">
        <f t="shared" si="1"/>
        <v>67050</v>
      </c>
      <c r="L8" s="23">
        <f t="shared" si="2"/>
        <v>14400</v>
      </c>
      <c r="M8" s="1">
        <v>27435</v>
      </c>
      <c r="N8" s="12">
        <v>22365</v>
      </c>
      <c r="O8" s="1">
        <v>0</v>
      </c>
      <c r="P8" s="1">
        <v>32775</v>
      </c>
      <c r="Q8" s="3">
        <f t="shared" si="3"/>
        <v>82575</v>
      </c>
      <c r="R8" s="1">
        <v>40725</v>
      </c>
      <c r="S8" s="12">
        <v>31965</v>
      </c>
      <c r="T8" s="3">
        <f t="shared" si="4"/>
        <v>72690</v>
      </c>
      <c r="U8" s="3"/>
      <c r="V8" s="3"/>
      <c r="W8" s="3"/>
      <c r="X8" s="64"/>
    </row>
    <row r="9" spans="1:24" x14ac:dyDescent="0.25">
      <c r="A9" s="1" t="s">
        <v>9</v>
      </c>
      <c r="B9" s="1" t="s">
        <v>69</v>
      </c>
      <c r="C9" s="16">
        <v>9600</v>
      </c>
      <c r="D9" s="1">
        <v>0</v>
      </c>
      <c r="E9" s="16">
        <v>9600</v>
      </c>
      <c r="F9" s="1">
        <v>28800</v>
      </c>
      <c r="G9" s="1">
        <v>6240</v>
      </c>
      <c r="H9" s="3">
        <f t="shared" si="0"/>
        <v>44640</v>
      </c>
      <c r="I9" s="1">
        <v>19200</v>
      </c>
      <c r="J9" s="16">
        <v>9600</v>
      </c>
      <c r="K9" s="3">
        <f t="shared" si="1"/>
        <v>28800</v>
      </c>
      <c r="L9" s="23">
        <f t="shared" si="2"/>
        <v>0</v>
      </c>
      <c r="M9" s="1">
        <v>11400</v>
      </c>
      <c r="N9" s="12">
        <v>10980</v>
      </c>
      <c r="O9" s="1">
        <v>10690</v>
      </c>
      <c r="P9" s="1">
        <v>17430</v>
      </c>
      <c r="Q9" s="3">
        <f t="shared" si="3"/>
        <v>50500</v>
      </c>
      <c r="R9" s="1">
        <v>15580</v>
      </c>
      <c r="S9" s="12">
        <v>13860</v>
      </c>
      <c r="T9" s="3">
        <f t="shared" si="4"/>
        <v>29440</v>
      </c>
      <c r="U9" s="3"/>
      <c r="V9" s="3"/>
      <c r="W9" s="3"/>
      <c r="X9" s="64"/>
    </row>
    <row r="10" spans="1:24" x14ac:dyDescent="0.25">
      <c r="A10" s="17" t="s">
        <v>10</v>
      </c>
      <c r="B10" s="17" t="s">
        <v>70</v>
      </c>
      <c r="C10" s="19">
        <v>4900</v>
      </c>
      <c r="D10" s="17">
        <v>4600</v>
      </c>
      <c r="E10" s="19">
        <v>6300</v>
      </c>
      <c r="F10" s="17">
        <v>0</v>
      </c>
      <c r="G10" s="17">
        <v>10500</v>
      </c>
      <c r="H10" s="18">
        <f t="shared" si="0"/>
        <v>21400</v>
      </c>
      <c r="I10" s="17">
        <v>10500</v>
      </c>
      <c r="J10" s="19">
        <v>0</v>
      </c>
      <c r="K10" s="18">
        <f t="shared" si="1"/>
        <v>10500</v>
      </c>
      <c r="L10" s="22">
        <f t="shared" si="2"/>
        <v>-4900</v>
      </c>
      <c r="M10" s="17">
        <v>3820</v>
      </c>
      <c r="N10" s="20">
        <v>3560</v>
      </c>
      <c r="O10" s="17">
        <v>4760</v>
      </c>
      <c r="P10" s="17">
        <v>8920</v>
      </c>
      <c r="Q10" s="18">
        <f t="shared" si="3"/>
        <v>21060</v>
      </c>
      <c r="R10" s="17">
        <v>5860</v>
      </c>
      <c r="S10" s="20">
        <v>1380</v>
      </c>
      <c r="T10" s="18">
        <f t="shared" si="4"/>
        <v>7240</v>
      </c>
      <c r="U10" s="17">
        <v>6600</v>
      </c>
      <c r="V10" s="17">
        <v>940</v>
      </c>
      <c r="W10" s="17">
        <f>SUM(U10:V10)</f>
        <v>7540</v>
      </c>
      <c r="X10" s="65" t="s">
        <v>61</v>
      </c>
    </row>
    <row r="11" spans="1:24" x14ac:dyDescent="0.25">
      <c r="A11" s="17" t="s">
        <v>11</v>
      </c>
      <c r="B11" s="17" t="s">
        <v>71</v>
      </c>
      <c r="C11" s="19">
        <v>700</v>
      </c>
      <c r="D11" s="17">
        <v>0</v>
      </c>
      <c r="E11" s="19">
        <v>1400</v>
      </c>
      <c r="F11" s="17">
        <v>1400</v>
      </c>
      <c r="G11" s="17">
        <v>0</v>
      </c>
      <c r="H11" s="18">
        <f t="shared" si="0"/>
        <v>2800</v>
      </c>
      <c r="I11" s="17">
        <v>0</v>
      </c>
      <c r="J11" s="19">
        <v>0</v>
      </c>
      <c r="K11" s="18">
        <f t="shared" si="1"/>
        <v>0</v>
      </c>
      <c r="L11" s="22">
        <f t="shared" si="2"/>
        <v>-700</v>
      </c>
      <c r="M11" s="17">
        <v>2100</v>
      </c>
      <c r="N11" s="20">
        <v>1500</v>
      </c>
      <c r="O11" s="17">
        <v>60</v>
      </c>
      <c r="P11" s="17">
        <v>20</v>
      </c>
      <c r="Q11" s="18">
        <f t="shared" si="3"/>
        <v>3680</v>
      </c>
      <c r="R11" s="17">
        <v>100</v>
      </c>
      <c r="S11" s="20">
        <v>620</v>
      </c>
      <c r="T11" s="18">
        <f t="shared" si="4"/>
        <v>720</v>
      </c>
      <c r="U11" s="18"/>
      <c r="V11" s="18"/>
      <c r="W11" s="17">
        <v>1940</v>
      </c>
      <c r="X11" s="65" t="s">
        <v>61</v>
      </c>
    </row>
    <row r="12" spans="1:24" x14ac:dyDescent="0.25">
      <c r="A12" s="1" t="s">
        <v>44</v>
      </c>
      <c r="B12" s="1" t="s">
        <v>72</v>
      </c>
      <c r="C12" s="16">
        <v>6000</v>
      </c>
      <c r="D12" s="1">
        <v>3400</v>
      </c>
      <c r="E12" s="16">
        <v>4800</v>
      </c>
      <c r="F12" s="1">
        <v>4720</v>
      </c>
      <c r="G12" s="1">
        <v>7000</v>
      </c>
      <c r="H12" s="3">
        <f t="shared" si="0"/>
        <v>19920</v>
      </c>
      <c r="I12" s="1">
        <v>4880</v>
      </c>
      <c r="J12" s="16">
        <v>6500</v>
      </c>
      <c r="K12" s="3">
        <f t="shared" si="1"/>
        <v>11380</v>
      </c>
      <c r="L12" s="23">
        <f t="shared" si="2"/>
        <v>500</v>
      </c>
      <c r="M12" s="1">
        <v>3400</v>
      </c>
      <c r="N12" s="12">
        <v>4800</v>
      </c>
      <c r="O12" s="1">
        <v>4720</v>
      </c>
      <c r="P12" s="1">
        <v>7000</v>
      </c>
      <c r="Q12" s="3">
        <f t="shared" si="3"/>
        <v>19920</v>
      </c>
      <c r="R12" s="1">
        <v>4880</v>
      </c>
      <c r="S12" s="12">
        <v>6500</v>
      </c>
      <c r="T12" s="3">
        <f t="shared" si="4"/>
        <v>11380</v>
      </c>
      <c r="U12" s="3"/>
      <c r="V12" s="3"/>
      <c r="W12" s="3"/>
      <c r="X12" s="64"/>
    </row>
    <row r="13" spans="1:24" x14ac:dyDescent="0.25">
      <c r="A13" s="17" t="s">
        <v>12</v>
      </c>
      <c r="B13" s="17" t="s">
        <v>73</v>
      </c>
      <c r="C13" s="19">
        <v>4200</v>
      </c>
      <c r="D13" s="17">
        <v>6300</v>
      </c>
      <c r="E13" s="19">
        <v>2800</v>
      </c>
      <c r="F13" s="17">
        <v>0</v>
      </c>
      <c r="G13" s="17">
        <v>4200</v>
      </c>
      <c r="H13" s="18">
        <f t="shared" si="0"/>
        <v>13300</v>
      </c>
      <c r="I13" s="17">
        <v>3500</v>
      </c>
      <c r="J13" s="19">
        <v>2800</v>
      </c>
      <c r="K13" s="18">
        <f t="shared" si="1"/>
        <v>6300</v>
      </c>
      <c r="L13" s="22">
        <f t="shared" si="2"/>
        <v>-1400</v>
      </c>
      <c r="M13" s="17">
        <v>3780</v>
      </c>
      <c r="N13" s="20">
        <v>2800</v>
      </c>
      <c r="O13" s="17">
        <v>2480</v>
      </c>
      <c r="P13" s="17">
        <v>5380</v>
      </c>
      <c r="Q13" s="18">
        <f t="shared" si="3"/>
        <v>14440</v>
      </c>
      <c r="R13" s="17">
        <v>3460</v>
      </c>
      <c r="S13" s="20">
        <v>1680</v>
      </c>
      <c r="T13" s="18">
        <f t="shared" si="4"/>
        <v>5140</v>
      </c>
      <c r="U13" s="17">
        <v>4220</v>
      </c>
      <c r="V13" s="17">
        <v>0</v>
      </c>
      <c r="W13" s="17">
        <f>SUM(U13:V13)</f>
        <v>4220</v>
      </c>
      <c r="X13" s="63"/>
    </row>
    <row r="14" spans="1:24" x14ac:dyDescent="0.25">
      <c r="A14" s="1" t="s">
        <v>13</v>
      </c>
      <c r="B14" s="1" t="s">
        <v>74</v>
      </c>
      <c r="C14" s="16">
        <v>9000</v>
      </c>
      <c r="D14" s="1">
        <v>12000</v>
      </c>
      <c r="E14" s="16">
        <v>14900</v>
      </c>
      <c r="F14" s="1" t="s">
        <v>51</v>
      </c>
      <c r="G14" s="1">
        <v>27000</v>
      </c>
      <c r="H14" s="3">
        <f t="shared" si="0"/>
        <v>53900</v>
      </c>
      <c r="I14" s="1">
        <v>27000</v>
      </c>
      <c r="J14" s="16">
        <v>18000</v>
      </c>
      <c r="K14" s="3">
        <f t="shared" si="1"/>
        <v>45000</v>
      </c>
      <c r="L14" s="23">
        <f t="shared" si="2"/>
        <v>9000</v>
      </c>
      <c r="M14" s="1">
        <v>16250</v>
      </c>
      <c r="N14" s="12">
        <v>3100</v>
      </c>
      <c r="O14" s="1">
        <v>12000</v>
      </c>
      <c r="P14" s="1">
        <v>27050</v>
      </c>
      <c r="Q14" s="3">
        <f t="shared" si="3"/>
        <v>58400</v>
      </c>
      <c r="R14" s="1">
        <v>30000</v>
      </c>
      <c r="S14" s="12">
        <v>18000</v>
      </c>
      <c r="T14" s="3">
        <f t="shared" si="4"/>
        <v>48000</v>
      </c>
      <c r="U14" s="3"/>
      <c r="V14" s="3"/>
      <c r="W14" s="3"/>
      <c r="X14" s="64"/>
    </row>
    <row r="15" spans="1:24" x14ac:dyDescent="0.25">
      <c r="A15" s="1" t="s">
        <v>14</v>
      </c>
      <c r="B15" s="1" t="s">
        <v>75</v>
      </c>
      <c r="C15" s="16">
        <v>0</v>
      </c>
      <c r="D15" s="1">
        <v>1080</v>
      </c>
      <c r="E15" s="16">
        <v>0</v>
      </c>
      <c r="F15" s="1">
        <v>0</v>
      </c>
      <c r="G15" s="1">
        <v>540</v>
      </c>
      <c r="H15" s="3">
        <f t="shared" si="0"/>
        <v>1620</v>
      </c>
      <c r="I15" s="1">
        <v>540</v>
      </c>
      <c r="J15" s="16">
        <v>540</v>
      </c>
      <c r="K15" s="3">
        <f t="shared" si="1"/>
        <v>1080</v>
      </c>
      <c r="L15" s="23">
        <f t="shared" si="2"/>
        <v>540</v>
      </c>
      <c r="M15" s="1">
        <v>1360</v>
      </c>
      <c r="N15" s="12">
        <v>360</v>
      </c>
      <c r="O15" s="1">
        <v>360</v>
      </c>
      <c r="P15" s="1">
        <v>960</v>
      </c>
      <c r="Q15" s="3">
        <f t="shared" si="3"/>
        <v>3040</v>
      </c>
      <c r="R15" s="1">
        <v>400</v>
      </c>
      <c r="S15" s="12">
        <v>400</v>
      </c>
      <c r="T15" s="3">
        <f t="shared" si="4"/>
        <v>800</v>
      </c>
      <c r="U15" s="3"/>
      <c r="V15" s="3"/>
      <c r="W15" s="3"/>
      <c r="X15" s="64"/>
    </row>
    <row r="16" spans="1:24" x14ac:dyDescent="0.25">
      <c r="A16" s="1" t="s">
        <v>15</v>
      </c>
      <c r="B16" s="1" t="s">
        <v>76</v>
      </c>
      <c r="C16" s="16">
        <v>1000</v>
      </c>
      <c r="D16" s="1">
        <v>0</v>
      </c>
      <c r="E16" s="16">
        <v>4500</v>
      </c>
      <c r="F16" s="1">
        <v>0</v>
      </c>
      <c r="G16" s="1">
        <v>500</v>
      </c>
      <c r="H16" s="3">
        <f t="shared" si="0"/>
        <v>5000</v>
      </c>
      <c r="I16" s="1">
        <v>500</v>
      </c>
      <c r="J16" s="16">
        <v>5500</v>
      </c>
      <c r="K16" s="3">
        <f t="shared" si="1"/>
        <v>6000</v>
      </c>
      <c r="L16" s="23">
        <f t="shared" si="2"/>
        <v>4500</v>
      </c>
      <c r="M16" s="1">
        <v>1025</v>
      </c>
      <c r="N16" s="12">
        <v>2025</v>
      </c>
      <c r="O16" s="1">
        <v>2025</v>
      </c>
      <c r="P16" s="1">
        <v>1350</v>
      </c>
      <c r="Q16" s="3">
        <f t="shared" si="3"/>
        <v>6425</v>
      </c>
      <c r="R16" s="1">
        <v>1425</v>
      </c>
      <c r="S16" s="12">
        <v>3750</v>
      </c>
      <c r="T16" s="3">
        <f t="shared" si="4"/>
        <v>5175</v>
      </c>
      <c r="U16" s="3"/>
      <c r="V16" s="3"/>
      <c r="W16" s="3"/>
      <c r="X16" s="64"/>
    </row>
    <row r="17" spans="1:24" x14ac:dyDescent="0.25">
      <c r="A17" s="1" t="s">
        <v>16</v>
      </c>
      <c r="B17" s="1" t="s">
        <v>77</v>
      </c>
      <c r="C17" s="16">
        <v>4000</v>
      </c>
      <c r="D17" s="1">
        <v>2400</v>
      </c>
      <c r="E17" s="16">
        <v>7200</v>
      </c>
      <c r="F17" s="1">
        <v>0</v>
      </c>
      <c r="G17" s="1">
        <v>6400</v>
      </c>
      <c r="H17" s="3">
        <f t="shared" si="0"/>
        <v>16000</v>
      </c>
      <c r="I17" s="1">
        <v>3200</v>
      </c>
      <c r="J17" s="16">
        <v>6400</v>
      </c>
      <c r="K17" s="3">
        <f t="shared" si="1"/>
        <v>9600</v>
      </c>
      <c r="L17" s="23">
        <f t="shared" si="2"/>
        <v>2400</v>
      </c>
      <c r="M17" s="1">
        <v>4500</v>
      </c>
      <c r="N17" s="12">
        <v>2580</v>
      </c>
      <c r="O17" s="1">
        <v>4303</v>
      </c>
      <c r="P17" s="1">
        <v>6450</v>
      </c>
      <c r="Q17" s="3">
        <f t="shared" si="3"/>
        <v>17833</v>
      </c>
      <c r="R17" s="1">
        <v>3600</v>
      </c>
      <c r="S17" s="12">
        <v>3050</v>
      </c>
      <c r="T17" s="3">
        <f t="shared" si="4"/>
        <v>6650</v>
      </c>
      <c r="U17" s="3"/>
      <c r="V17" s="3"/>
      <c r="W17" s="3"/>
      <c r="X17" s="64"/>
    </row>
    <row r="18" spans="1:24" x14ac:dyDescent="0.25">
      <c r="A18" s="1" t="s">
        <v>17</v>
      </c>
      <c r="B18" s="1" t="s">
        <v>78</v>
      </c>
      <c r="C18" s="16">
        <v>28000</v>
      </c>
      <c r="D18" s="1">
        <v>0</v>
      </c>
      <c r="E18" s="16">
        <v>50400</v>
      </c>
      <c r="F18" s="1">
        <v>56000</v>
      </c>
      <c r="G18" s="1">
        <v>14000</v>
      </c>
      <c r="H18" s="3">
        <f t="shared" si="0"/>
        <v>120400</v>
      </c>
      <c r="I18" s="1">
        <v>28000</v>
      </c>
      <c r="J18" s="16">
        <v>28000</v>
      </c>
      <c r="K18" s="3">
        <f t="shared" si="1"/>
        <v>56000</v>
      </c>
      <c r="L18" s="23">
        <f t="shared" si="2"/>
        <v>0</v>
      </c>
      <c r="M18" s="1">
        <v>61520</v>
      </c>
      <c r="N18" s="12">
        <v>40520</v>
      </c>
      <c r="O18" s="1">
        <v>17520</v>
      </c>
      <c r="P18" s="1">
        <v>29560</v>
      </c>
      <c r="Q18" s="3">
        <f t="shared" si="3"/>
        <v>149120</v>
      </c>
      <c r="R18" s="1">
        <v>36640</v>
      </c>
      <c r="S18" s="12">
        <v>36600</v>
      </c>
      <c r="T18" s="3">
        <f t="shared" si="4"/>
        <v>73240</v>
      </c>
      <c r="U18" s="3"/>
      <c r="V18" s="3"/>
      <c r="W18" s="3"/>
      <c r="X18" s="64"/>
    </row>
    <row r="19" spans="1:24" x14ac:dyDescent="0.25">
      <c r="A19" s="1" t="s">
        <v>19</v>
      </c>
      <c r="B19" s="1" t="s">
        <v>79</v>
      </c>
      <c r="C19" s="16">
        <v>0</v>
      </c>
      <c r="D19" s="1">
        <v>14000</v>
      </c>
      <c r="E19" s="16">
        <v>11200</v>
      </c>
      <c r="F19" s="1">
        <v>13780</v>
      </c>
      <c r="G19" s="1">
        <v>13840</v>
      </c>
      <c r="H19" s="3">
        <f t="shared" si="0"/>
        <v>52820</v>
      </c>
      <c r="I19" s="1">
        <v>55960</v>
      </c>
      <c r="J19" s="16">
        <v>13300</v>
      </c>
      <c r="K19" s="3">
        <f t="shared" si="1"/>
        <v>69260</v>
      </c>
      <c r="L19" s="23">
        <f t="shared" si="2"/>
        <v>13300</v>
      </c>
      <c r="M19" s="1">
        <v>16760</v>
      </c>
      <c r="N19" s="12">
        <v>23000</v>
      </c>
      <c r="O19" s="1">
        <v>22040</v>
      </c>
      <c r="P19" s="1">
        <v>20160</v>
      </c>
      <c r="Q19" s="3">
        <f t="shared" si="3"/>
        <v>81960</v>
      </c>
      <c r="R19" s="1">
        <v>24740</v>
      </c>
      <c r="S19" s="12">
        <v>29460</v>
      </c>
      <c r="T19" s="3">
        <f t="shared" si="4"/>
        <v>54200</v>
      </c>
      <c r="U19" s="3"/>
      <c r="V19" s="3"/>
      <c r="W19" s="3"/>
      <c r="X19" s="64"/>
    </row>
    <row r="20" spans="1:24" x14ac:dyDescent="0.25">
      <c r="A20" s="1" t="s">
        <v>20</v>
      </c>
      <c r="B20" s="1" t="s">
        <v>80</v>
      </c>
      <c r="C20" s="16">
        <v>30000</v>
      </c>
      <c r="D20" s="1">
        <v>30000</v>
      </c>
      <c r="E20" s="16">
        <v>30000</v>
      </c>
      <c r="F20" s="1">
        <v>90000</v>
      </c>
      <c r="G20" s="1">
        <v>60000</v>
      </c>
      <c r="H20" s="3">
        <f t="shared" si="0"/>
        <v>210000</v>
      </c>
      <c r="I20" s="1">
        <v>45000</v>
      </c>
      <c r="J20" s="16">
        <v>45000</v>
      </c>
      <c r="K20" s="3">
        <f t="shared" si="1"/>
        <v>90000</v>
      </c>
      <c r="L20" s="23">
        <f t="shared" si="2"/>
        <v>15000</v>
      </c>
      <c r="M20" s="1">
        <v>55750</v>
      </c>
      <c r="N20" s="12">
        <v>105725</v>
      </c>
      <c r="O20" s="1">
        <v>120975</v>
      </c>
      <c r="P20" s="1">
        <v>41825</v>
      </c>
      <c r="Q20" s="3">
        <f t="shared" si="3"/>
        <v>324275</v>
      </c>
      <c r="R20" s="1">
        <v>36325</v>
      </c>
      <c r="S20" s="12">
        <v>62950</v>
      </c>
      <c r="T20" s="3">
        <f t="shared" si="4"/>
        <v>99275</v>
      </c>
      <c r="U20" s="3"/>
      <c r="V20" s="3"/>
      <c r="W20" s="3"/>
      <c r="X20" s="64"/>
    </row>
    <row r="21" spans="1:24" x14ac:dyDescent="0.25">
      <c r="A21" s="1" t="s">
        <v>21</v>
      </c>
      <c r="B21" s="1" t="s">
        <v>81</v>
      </c>
      <c r="C21" s="16">
        <v>30000</v>
      </c>
      <c r="D21" s="1">
        <v>30000</v>
      </c>
      <c r="E21" s="16">
        <v>30000</v>
      </c>
      <c r="F21" s="1">
        <v>30000</v>
      </c>
      <c r="G21" s="1">
        <v>69000</v>
      </c>
      <c r="H21" s="3">
        <f t="shared" si="0"/>
        <v>159000</v>
      </c>
      <c r="I21" s="1">
        <v>14900</v>
      </c>
      <c r="J21" s="16">
        <v>74875</v>
      </c>
      <c r="K21" s="3">
        <f t="shared" si="1"/>
        <v>89775</v>
      </c>
      <c r="L21" s="23">
        <f t="shared" si="2"/>
        <v>44875</v>
      </c>
      <c r="M21" s="1">
        <v>22900</v>
      </c>
      <c r="N21" s="12">
        <v>37450</v>
      </c>
      <c r="O21" s="1">
        <v>87325</v>
      </c>
      <c r="P21" s="1">
        <v>25575</v>
      </c>
      <c r="Q21" s="3">
        <f t="shared" si="3"/>
        <v>173250</v>
      </c>
      <c r="R21" s="1">
        <v>33325</v>
      </c>
      <c r="S21" s="12">
        <v>49700</v>
      </c>
      <c r="T21" s="3">
        <f t="shared" si="4"/>
        <v>83025</v>
      </c>
      <c r="U21" s="3"/>
      <c r="V21" s="3"/>
      <c r="W21" s="3"/>
      <c r="X21" s="64"/>
    </row>
    <row r="22" spans="1:24" x14ac:dyDescent="0.25">
      <c r="A22" s="17" t="s">
        <v>22</v>
      </c>
      <c r="B22" s="17" t="s">
        <v>82</v>
      </c>
      <c r="C22" s="19">
        <v>4200</v>
      </c>
      <c r="D22" s="17">
        <v>6300</v>
      </c>
      <c r="E22" s="19">
        <v>0</v>
      </c>
      <c r="F22" s="17">
        <v>0</v>
      </c>
      <c r="G22" s="17">
        <v>0</v>
      </c>
      <c r="H22" s="18">
        <f t="shared" si="0"/>
        <v>6300</v>
      </c>
      <c r="I22" s="17">
        <v>0</v>
      </c>
      <c r="J22" s="19">
        <v>0</v>
      </c>
      <c r="K22" s="18">
        <f t="shared" si="1"/>
        <v>0</v>
      </c>
      <c r="L22" s="22">
        <f t="shared" si="2"/>
        <v>-4200</v>
      </c>
      <c r="M22" s="17">
        <v>9280</v>
      </c>
      <c r="N22" s="20">
        <v>4360</v>
      </c>
      <c r="O22" s="17">
        <v>3420</v>
      </c>
      <c r="P22" s="17">
        <v>6840</v>
      </c>
      <c r="Q22" s="18">
        <f t="shared" si="3"/>
        <v>23900</v>
      </c>
      <c r="R22" s="17">
        <v>5360</v>
      </c>
      <c r="S22" s="20">
        <v>5960</v>
      </c>
      <c r="T22" s="18">
        <f t="shared" si="4"/>
        <v>11320</v>
      </c>
      <c r="U22" s="18"/>
      <c r="V22" s="18"/>
      <c r="W22" s="17">
        <v>1240</v>
      </c>
      <c r="X22" s="63"/>
    </row>
    <row r="23" spans="1:24" x14ac:dyDescent="0.25">
      <c r="A23" s="1" t="s">
        <v>23</v>
      </c>
      <c r="B23" s="1" t="s">
        <v>83</v>
      </c>
      <c r="C23" s="16">
        <v>10500</v>
      </c>
      <c r="D23" s="1">
        <v>0</v>
      </c>
      <c r="E23" s="16">
        <v>0</v>
      </c>
      <c r="F23" s="1">
        <v>0</v>
      </c>
      <c r="G23" s="1">
        <v>0</v>
      </c>
      <c r="H23" s="3">
        <f t="shared" si="0"/>
        <v>0</v>
      </c>
      <c r="I23" s="1">
        <v>0</v>
      </c>
      <c r="J23" s="16">
        <v>10500</v>
      </c>
      <c r="K23" s="3">
        <f t="shared" si="1"/>
        <v>10500</v>
      </c>
      <c r="L23" s="23">
        <f t="shared" si="2"/>
        <v>0</v>
      </c>
      <c r="M23" s="1">
        <v>1360</v>
      </c>
      <c r="N23" s="12">
        <v>5100</v>
      </c>
      <c r="O23" s="1">
        <v>6900</v>
      </c>
      <c r="P23" s="1">
        <v>1540</v>
      </c>
      <c r="Q23" s="3">
        <f t="shared" si="3"/>
        <v>14900</v>
      </c>
      <c r="R23" s="1">
        <v>2680</v>
      </c>
      <c r="S23" s="12">
        <v>6180</v>
      </c>
      <c r="T23" s="3">
        <f t="shared" si="4"/>
        <v>8860</v>
      </c>
      <c r="U23" s="3"/>
      <c r="V23" s="3"/>
      <c r="W23" s="3"/>
      <c r="X23" s="64"/>
    </row>
    <row r="24" spans="1:24" x14ac:dyDescent="0.25">
      <c r="A24" s="17" t="s">
        <v>24</v>
      </c>
      <c r="B24" s="17" t="s">
        <v>84</v>
      </c>
      <c r="C24" s="19">
        <v>9100</v>
      </c>
      <c r="D24" s="17">
        <v>2800</v>
      </c>
      <c r="E24" s="19">
        <v>12500</v>
      </c>
      <c r="F24" s="17">
        <v>2800</v>
      </c>
      <c r="G24" s="17">
        <v>0</v>
      </c>
      <c r="H24" s="18">
        <f t="shared" si="0"/>
        <v>18100</v>
      </c>
      <c r="I24" s="17">
        <v>7700</v>
      </c>
      <c r="J24" s="19">
        <v>6300</v>
      </c>
      <c r="K24" s="18">
        <f t="shared" si="1"/>
        <v>14000</v>
      </c>
      <c r="L24" s="22">
        <f t="shared" si="2"/>
        <v>-2800</v>
      </c>
      <c r="M24" s="17">
        <v>6300</v>
      </c>
      <c r="N24" s="20">
        <v>5600</v>
      </c>
      <c r="O24" s="17">
        <v>8700</v>
      </c>
      <c r="P24" s="17">
        <v>0</v>
      </c>
      <c r="Q24" s="18">
        <f t="shared" si="3"/>
        <v>20600</v>
      </c>
      <c r="R24" s="17">
        <v>2800</v>
      </c>
      <c r="S24" s="20">
        <v>11200</v>
      </c>
      <c r="T24" s="18">
        <f t="shared" si="4"/>
        <v>14000</v>
      </c>
      <c r="U24" s="17">
        <v>1000</v>
      </c>
      <c r="V24" s="17">
        <v>40</v>
      </c>
      <c r="W24" s="17">
        <f>SUM(U24:V24)</f>
        <v>1040</v>
      </c>
      <c r="X24" s="63"/>
    </row>
    <row r="25" spans="1:24" x14ac:dyDescent="0.25">
      <c r="A25" s="1" t="s">
        <v>25</v>
      </c>
      <c r="B25" s="1" t="s">
        <v>84</v>
      </c>
      <c r="C25" s="16">
        <v>3000</v>
      </c>
      <c r="D25" s="1">
        <v>0</v>
      </c>
      <c r="E25" s="16">
        <v>7000</v>
      </c>
      <c r="F25" s="1">
        <v>4200</v>
      </c>
      <c r="G25" s="1">
        <v>0</v>
      </c>
      <c r="H25" s="3">
        <f t="shared" si="0"/>
        <v>11200</v>
      </c>
      <c r="I25" s="1">
        <v>0</v>
      </c>
      <c r="J25" s="16">
        <v>7400</v>
      </c>
      <c r="K25" s="3">
        <f>SUM(I25:J25)</f>
        <v>7400</v>
      </c>
      <c r="L25" s="23">
        <f t="shared" si="2"/>
        <v>4400</v>
      </c>
      <c r="M25" s="1">
        <v>2100</v>
      </c>
      <c r="N25" s="12">
        <v>6940</v>
      </c>
      <c r="O25" s="1">
        <v>4260</v>
      </c>
      <c r="P25" s="1">
        <v>0</v>
      </c>
      <c r="Q25" s="3">
        <f t="shared" si="3"/>
        <v>13300</v>
      </c>
      <c r="R25" s="1">
        <v>0</v>
      </c>
      <c r="S25" s="12">
        <v>3500</v>
      </c>
      <c r="T25" s="3">
        <f t="shared" si="4"/>
        <v>3500</v>
      </c>
      <c r="U25" s="3"/>
      <c r="V25" s="3"/>
      <c r="W25" s="3"/>
      <c r="X25" s="64"/>
    </row>
    <row r="26" spans="1:24" x14ac:dyDescent="0.25">
      <c r="A26" s="1" t="s">
        <v>26</v>
      </c>
      <c r="B26" s="1" t="s">
        <v>85</v>
      </c>
      <c r="C26" s="16">
        <v>0</v>
      </c>
      <c r="D26" s="1">
        <v>0</v>
      </c>
      <c r="E26" s="16">
        <v>360</v>
      </c>
      <c r="F26" s="1">
        <v>820</v>
      </c>
      <c r="G26" s="1">
        <v>0</v>
      </c>
      <c r="H26" s="3">
        <f t="shared" si="0"/>
        <v>1180</v>
      </c>
      <c r="I26" s="1">
        <v>0</v>
      </c>
      <c r="J26" s="16">
        <v>700</v>
      </c>
      <c r="K26" s="3">
        <f t="shared" si="1"/>
        <v>700</v>
      </c>
      <c r="L26" s="23">
        <f t="shared" si="2"/>
        <v>700</v>
      </c>
      <c r="M26" s="1">
        <v>0</v>
      </c>
      <c r="N26" s="12">
        <v>200</v>
      </c>
      <c r="O26" s="1">
        <v>160</v>
      </c>
      <c r="P26" s="1">
        <v>520</v>
      </c>
      <c r="Q26" s="3">
        <f t="shared" si="3"/>
        <v>880</v>
      </c>
      <c r="R26" s="1">
        <v>0</v>
      </c>
      <c r="S26" s="12">
        <v>520</v>
      </c>
      <c r="T26" s="3">
        <f t="shared" si="4"/>
        <v>520</v>
      </c>
      <c r="U26" s="3"/>
      <c r="V26" s="3"/>
      <c r="W26" s="3"/>
      <c r="X26" s="64"/>
    </row>
    <row r="27" spans="1:24" x14ac:dyDescent="0.25">
      <c r="A27" s="17" t="s">
        <v>27</v>
      </c>
      <c r="B27" s="17" t="s">
        <v>86</v>
      </c>
      <c r="C27" s="19">
        <v>7500</v>
      </c>
      <c r="D27" s="17">
        <v>6000</v>
      </c>
      <c r="E27" s="19">
        <v>3000</v>
      </c>
      <c r="F27" s="17">
        <v>18000</v>
      </c>
      <c r="G27" s="17">
        <v>0</v>
      </c>
      <c r="H27" s="18">
        <f t="shared" si="0"/>
        <v>27000</v>
      </c>
      <c r="I27" s="17">
        <v>4000</v>
      </c>
      <c r="J27" s="19">
        <v>0</v>
      </c>
      <c r="K27" s="18">
        <f t="shared" si="1"/>
        <v>4000</v>
      </c>
      <c r="L27" s="22">
        <f t="shared" si="2"/>
        <v>-7500</v>
      </c>
      <c r="M27" s="17">
        <v>7180</v>
      </c>
      <c r="N27" s="20">
        <v>7480</v>
      </c>
      <c r="O27" s="17">
        <v>5120</v>
      </c>
      <c r="P27" s="17">
        <v>8640</v>
      </c>
      <c r="Q27" s="18">
        <f t="shared" si="3"/>
        <v>28420</v>
      </c>
      <c r="R27" s="17">
        <v>5840</v>
      </c>
      <c r="S27" s="20">
        <v>5120</v>
      </c>
      <c r="T27" s="18">
        <f t="shared" si="4"/>
        <v>10960</v>
      </c>
      <c r="U27" s="17">
        <v>10060</v>
      </c>
      <c r="V27" s="17">
        <v>0</v>
      </c>
      <c r="W27" s="17">
        <f>SUM(U27:V27)</f>
        <v>10060</v>
      </c>
      <c r="X27" s="63"/>
    </row>
    <row r="28" spans="1:24" x14ac:dyDescent="0.25">
      <c r="A28" s="1" t="s">
        <v>28</v>
      </c>
      <c r="B28" s="1" t="s">
        <v>87</v>
      </c>
      <c r="C28" s="16">
        <v>0</v>
      </c>
      <c r="D28" s="1">
        <v>350</v>
      </c>
      <c r="E28" s="16">
        <v>0</v>
      </c>
      <c r="F28" s="1">
        <v>0</v>
      </c>
      <c r="G28" s="1">
        <v>300</v>
      </c>
      <c r="H28" s="3">
        <f t="shared" si="0"/>
        <v>650</v>
      </c>
      <c r="I28" s="1">
        <v>200</v>
      </c>
      <c r="J28" s="16">
        <v>0</v>
      </c>
      <c r="K28" s="3">
        <f t="shared" si="1"/>
        <v>200</v>
      </c>
      <c r="L28" s="23">
        <f t="shared" si="2"/>
        <v>0</v>
      </c>
      <c r="M28" s="1">
        <v>200</v>
      </c>
      <c r="N28" s="12">
        <v>150</v>
      </c>
      <c r="O28" s="1">
        <v>0</v>
      </c>
      <c r="P28" s="1">
        <v>300</v>
      </c>
      <c r="Q28" s="3">
        <f t="shared" si="3"/>
        <v>650</v>
      </c>
      <c r="R28" s="1">
        <v>200</v>
      </c>
      <c r="S28" s="12">
        <v>0</v>
      </c>
      <c r="T28" s="3">
        <f t="shared" si="4"/>
        <v>200</v>
      </c>
      <c r="U28" s="3"/>
      <c r="V28" s="3"/>
      <c r="W28" s="3"/>
      <c r="X28" s="64"/>
    </row>
    <row r="29" spans="1:24" x14ac:dyDescent="0.25">
      <c r="A29" s="1" t="s">
        <v>29</v>
      </c>
      <c r="B29" s="1" t="s">
        <v>87</v>
      </c>
      <c r="C29" s="16">
        <v>36000</v>
      </c>
      <c r="D29" s="1">
        <v>27000</v>
      </c>
      <c r="E29" s="16">
        <v>25500</v>
      </c>
      <c r="F29" s="1">
        <v>26950</v>
      </c>
      <c r="G29" s="1">
        <v>10500</v>
      </c>
      <c r="H29" s="3">
        <f t="shared" si="0"/>
        <v>89950</v>
      </c>
      <c r="I29" s="1">
        <v>14000</v>
      </c>
      <c r="J29" s="16">
        <v>33250</v>
      </c>
      <c r="K29" s="3">
        <f t="shared" si="1"/>
        <v>47250</v>
      </c>
      <c r="L29" s="23">
        <f t="shared" si="2"/>
        <v>-2750</v>
      </c>
      <c r="M29" s="1">
        <v>18500</v>
      </c>
      <c r="N29" s="12">
        <v>30000</v>
      </c>
      <c r="O29" s="1">
        <v>21975</v>
      </c>
      <c r="P29" s="1">
        <v>14000</v>
      </c>
      <c r="Q29" s="3">
        <f t="shared" si="3"/>
        <v>84475</v>
      </c>
      <c r="R29" s="1">
        <v>20000</v>
      </c>
      <c r="S29" s="12">
        <v>27000</v>
      </c>
      <c r="T29" s="3">
        <f t="shared" si="4"/>
        <v>47000</v>
      </c>
      <c r="U29" s="3"/>
      <c r="V29" s="3"/>
      <c r="W29" s="3"/>
      <c r="X29" s="64"/>
    </row>
    <row r="30" spans="1:24" x14ac:dyDescent="0.25">
      <c r="A30" s="1" t="s">
        <v>30</v>
      </c>
      <c r="B30" s="1" t="s">
        <v>87</v>
      </c>
      <c r="C30" s="16">
        <v>7500</v>
      </c>
      <c r="D30" s="1">
        <v>17500</v>
      </c>
      <c r="E30" s="16">
        <v>8400</v>
      </c>
      <c r="F30" s="1">
        <v>11200</v>
      </c>
      <c r="G30" s="1">
        <v>19040</v>
      </c>
      <c r="H30" s="3">
        <f t="shared" si="0"/>
        <v>56140</v>
      </c>
      <c r="I30" s="1">
        <v>10500</v>
      </c>
      <c r="J30" s="16">
        <v>14000</v>
      </c>
      <c r="K30" s="3">
        <f t="shared" si="1"/>
        <v>24500</v>
      </c>
      <c r="L30" s="23">
        <f t="shared" si="2"/>
        <v>6500</v>
      </c>
      <c r="M30" s="1">
        <v>30800</v>
      </c>
      <c r="N30" s="12">
        <v>9520</v>
      </c>
      <c r="O30" s="1">
        <v>1020</v>
      </c>
      <c r="P30" s="1">
        <v>8500</v>
      </c>
      <c r="Q30" s="3">
        <f t="shared" si="3"/>
        <v>49840</v>
      </c>
      <c r="R30" s="1">
        <v>12400</v>
      </c>
      <c r="S30" s="12">
        <v>14080</v>
      </c>
      <c r="T30" s="3">
        <f t="shared" si="4"/>
        <v>26480</v>
      </c>
      <c r="U30" s="3"/>
      <c r="V30" s="3"/>
      <c r="W30" s="3"/>
      <c r="X30" s="64"/>
    </row>
    <row r="31" spans="1:24" s="61" customFormat="1" ht="33.75" customHeight="1" x14ac:dyDescent="0.25">
      <c r="A31" s="59" t="s">
        <v>31</v>
      </c>
      <c r="B31" s="59" t="s">
        <v>87</v>
      </c>
      <c r="C31" s="49">
        <v>60000</v>
      </c>
      <c r="D31" s="59">
        <v>81900</v>
      </c>
      <c r="E31" s="49">
        <v>49700</v>
      </c>
      <c r="F31" s="59">
        <v>49000</v>
      </c>
      <c r="G31" s="59">
        <f>72800+14000</f>
        <v>86800</v>
      </c>
      <c r="H31" s="60">
        <f t="shared" si="0"/>
        <v>267400</v>
      </c>
      <c r="I31" s="59">
        <v>56700</v>
      </c>
      <c r="J31" s="49">
        <v>23800</v>
      </c>
      <c r="K31" s="60">
        <f t="shared" si="1"/>
        <v>80500</v>
      </c>
      <c r="L31" s="60">
        <f t="shared" si="2"/>
        <v>-36200</v>
      </c>
      <c r="M31" s="59">
        <v>55000</v>
      </c>
      <c r="N31" s="59">
        <v>58500</v>
      </c>
      <c r="O31" s="59">
        <v>43000</v>
      </c>
      <c r="P31" s="59">
        <v>76000</v>
      </c>
      <c r="Q31" s="60">
        <f t="shared" si="3"/>
        <v>232500</v>
      </c>
      <c r="R31" s="59">
        <v>56000</v>
      </c>
      <c r="S31" s="59">
        <v>60000</v>
      </c>
      <c r="T31" s="60">
        <f t="shared" si="4"/>
        <v>116000</v>
      </c>
      <c r="U31" s="59">
        <v>5600</v>
      </c>
      <c r="V31" s="59">
        <v>21300</v>
      </c>
      <c r="W31" s="59">
        <f>SUM(U31:V31)</f>
        <v>26900</v>
      </c>
      <c r="X31" s="58" t="s">
        <v>94</v>
      </c>
    </row>
    <row r="32" spans="1:24" s="61" customFormat="1" x14ac:dyDescent="0.25">
      <c r="A32" s="59" t="s">
        <v>32</v>
      </c>
      <c r="B32" s="59" t="s">
        <v>87</v>
      </c>
      <c r="C32" s="49">
        <v>1400</v>
      </c>
      <c r="D32" s="59">
        <v>0</v>
      </c>
      <c r="E32" s="49">
        <v>2800</v>
      </c>
      <c r="F32" s="59">
        <v>1400</v>
      </c>
      <c r="G32" s="59">
        <v>0</v>
      </c>
      <c r="H32" s="60">
        <f t="shared" si="0"/>
        <v>4200</v>
      </c>
      <c r="I32" s="59">
        <v>0</v>
      </c>
      <c r="J32" s="49">
        <v>0</v>
      </c>
      <c r="K32" s="60">
        <f t="shared" si="1"/>
        <v>0</v>
      </c>
      <c r="L32" s="60">
        <f t="shared" si="2"/>
        <v>-1400</v>
      </c>
      <c r="M32" s="59">
        <v>700</v>
      </c>
      <c r="N32" s="59">
        <v>0</v>
      </c>
      <c r="O32" s="59">
        <v>2000</v>
      </c>
      <c r="P32" s="59">
        <v>0</v>
      </c>
      <c r="Q32" s="60">
        <f t="shared" si="3"/>
        <v>2700</v>
      </c>
      <c r="R32" s="59">
        <v>0</v>
      </c>
      <c r="S32" s="59">
        <v>1000</v>
      </c>
      <c r="T32" s="60">
        <f t="shared" si="4"/>
        <v>1000</v>
      </c>
      <c r="U32" s="60"/>
      <c r="V32" s="60"/>
      <c r="W32" s="59">
        <v>2200</v>
      </c>
      <c r="X32" s="58" t="s">
        <v>93</v>
      </c>
    </row>
    <row r="33" spans="1:24" x14ac:dyDescent="0.25">
      <c r="A33" s="17" t="s">
        <v>90</v>
      </c>
      <c r="B33" s="17" t="s">
        <v>88</v>
      </c>
      <c r="C33" s="19">
        <v>42000</v>
      </c>
      <c r="D33" s="17">
        <v>42000</v>
      </c>
      <c r="E33" s="19">
        <v>14000</v>
      </c>
      <c r="F33" s="17">
        <v>49000</v>
      </c>
      <c r="G33" s="17">
        <v>14000</v>
      </c>
      <c r="H33" s="17">
        <v>0</v>
      </c>
      <c r="I33" s="17">
        <v>0</v>
      </c>
      <c r="J33" s="18">
        <v>0</v>
      </c>
      <c r="K33" s="18">
        <f t="shared" si="1"/>
        <v>0</v>
      </c>
      <c r="L33" s="22">
        <f>J33-C33</f>
        <v>-42000</v>
      </c>
      <c r="M33" s="17">
        <v>0</v>
      </c>
      <c r="N33" s="20">
        <v>0</v>
      </c>
      <c r="O33" s="17">
        <v>0</v>
      </c>
      <c r="P33" s="17">
        <v>0</v>
      </c>
      <c r="Q33" s="18">
        <f t="shared" si="3"/>
        <v>0</v>
      </c>
      <c r="R33" s="17">
        <v>0</v>
      </c>
      <c r="S33" s="20">
        <v>0</v>
      </c>
      <c r="T33" s="18">
        <f t="shared" si="4"/>
        <v>0</v>
      </c>
      <c r="U33" s="18"/>
      <c r="V33" s="18"/>
      <c r="W33" s="17">
        <v>0</v>
      </c>
      <c r="X33" s="63"/>
    </row>
    <row r="34" spans="1:24" x14ac:dyDescent="0.25">
      <c r="A34" s="17" t="s">
        <v>42</v>
      </c>
      <c r="B34" s="17" t="s">
        <v>88</v>
      </c>
      <c r="C34" s="19">
        <v>20000</v>
      </c>
      <c r="D34" s="17">
        <v>0</v>
      </c>
      <c r="E34" s="19">
        <v>0</v>
      </c>
      <c r="F34" s="17">
        <v>0</v>
      </c>
      <c r="G34" s="17">
        <v>0</v>
      </c>
      <c r="H34" s="17">
        <v>0</v>
      </c>
      <c r="I34" s="17">
        <v>0</v>
      </c>
      <c r="J34" s="18">
        <v>0</v>
      </c>
      <c r="K34" s="18">
        <f t="shared" si="1"/>
        <v>0</v>
      </c>
      <c r="L34" s="22">
        <f t="shared" si="2"/>
        <v>-20000</v>
      </c>
      <c r="M34" s="17">
        <v>0</v>
      </c>
      <c r="N34" s="20">
        <v>0</v>
      </c>
      <c r="O34" s="17">
        <v>0</v>
      </c>
      <c r="P34" s="17">
        <v>0</v>
      </c>
      <c r="Q34" s="18">
        <f t="shared" si="3"/>
        <v>0</v>
      </c>
      <c r="R34" s="17">
        <v>0</v>
      </c>
      <c r="S34" s="20">
        <v>0</v>
      </c>
      <c r="T34" s="18">
        <f t="shared" si="4"/>
        <v>0</v>
      </c>
      <c r="U34" s="18"/>
      <c r="V34" s="18"/>
      <c r="W34" s="17">
        <v>0</v>
      </c>
      <c r="X34" s="63"/>
    </row>
    <row r="35" spans="1:24" s="36" customFormat="1" x14ac:dyDescent="0.25">
      <c r="A35" s="32" t="s">
        <v>6</v>
      </c>
      <c r="B35" s="32" t="s">
        <v>89</v>
      </c>
      <c r="C35" s="38">
        <v>9000</v>
      </c>
      <c r="D35" s="32">
        <v>9000</v>
      </c>
      <c r="E35" s="38">
        <v>9000</v>
      </c>
      <c r="F35" s="32">
        <v>9000</v>
      </c>
      <c r="G35" s="32">
        <v>9000</v>
      </c>
      <c r="H35" s="32">
        <v>0</v>
      </c>
      <c r="I35" s="32">
        <v>9000</v>
      </c>
      <c r="J35" s="38">
        <v>9000</v>
      </c>
      <c r="K35" s="33">
        <f t="shared" si="1"/>
        <v>18000</v>
      </c>
      <c r="L35" s="22">
        <f>J35-C35</f>
        <v>0</v>
      </c>
      <c r="M35" s="32">
        <v>0</v>
      </c>
      <c r="N35" s="35">
        <v>0</v>
      </c>
      <c r="O35" s="32">
        <v>0</v>
      </c>
      <c r="P35" s="32">
        <v>0</v>
      </c>
      <c r="Q35" s="33">
        <f t="shared" si="3"/>
        <v>0</v>
      </c>
      <c r="R35" s="32">
        <v>0</v>
      </c>
      <c r="S35" s="35">
        <v>0</v>
      </c>
      <c r="T35" s="33">
        <f t="shared" si="4"/>
        <v>0</v>
      </c>
      <c r="U35" s="33"/>
      <c r="V35" s="33"/>
      <c r="W35" s="33"/>
      <c r="X35" s="66"/>
    </row>
    <row r="36" spans="1:24" x14ac:dyDescent="0.25">
      <c r="A36" s="4" t="s">
        <v>43</v>
      </c>
      <c r="B36" s="4"/>
      <c r="C36" s="56"/>
      <c r="D36" s="4"/>
      <c r="E36" s="8"/>
      <c r="F36" s="4"/>
      <c r="G36" s="4"/>
      <c r="H36" s="4"/>
      <c r="I36" s="4"/>
      <c r="J36" s="8"/>
      <c r="K36" s="4"/>
      <c r="L36" s="24">
        <f t="shared" si="2"/>
        <v>0</v>
      </c>
      <c r="M36" s="6"/>
      <c r="N36" s="13"/>
      <c r="O36" s="6"/>
      <c r="P36" s="6"/>
      <c r="Q36" s="7"/>
      <c r="R36" s="6"/>
      <c r="S36" s="13"/>
      <c r="T36" s="7"/>
      <c r="U36" s="7"/>
      <c r="V36" s="7"/>
      <c r="W36" s="7"/>
      <c r="X36" s="67"/>
    </row>
    <row r="37" spans="1:24" x14ac:dyDescent="0.25">
      <c r="A37" s="1" t="s">
        <v>33</v>
      </c>
      <c r="B37" s="1"/>
      <c r="C37" s="16">
        <v>0</v>
      </c>
      <c r="D37" s="1">
        <v>0</v>
      </c>
      <c r="E37" s="16">
        <v>1350</v>
      </c>
      <c r="F37" s="1">
        <v>450</v>
      </c>
      <c r="G37" s="1">
        <v>0</v>
      </c>
      <c r="H37" s="3">
        <f t="shared" si="0"/>
        <v>1800</v>
      </c>
      <c r="I37" s="1">
        <v>450</v>
      </c>
      <c r="J37" s="16">
        <v>0</v>
      </c>
      <c r="K37" s="3">
        <f t="shared" si="1"/>
        <v>450</v>
      </c>
      <c r="L37" s="23">
        <f t="shared" si="2"/>
        <v>0</v>
      </c>
      <c r="M37" s="1">
        <v>0</v>
      </c>
      <c r="N37" s="12">
        <v>945</v>
      </c>
      <c r="O37" s="1">
        <v>0</v>
      </c>
      <c r="P37" s="1">
        <v>0</v>
      </c>
      <c r="Q37" s="3">
        <f t="shared" ref="Q37:Q45" si="5">SUM(M37:P37)</f>
        <v>945</v>
      </c>
      <c r="R37" s="1">
        <v>0</v>
      </c>
      <c r="S37" s="12">
        <v>0</v>
      </c>
      <c r="T37" s="3">
        <f t="shared" ref="T37:T45" si="6">SUM(R37:S37)</f>
        <v>0</v>
      </c>
      <c r="U37" s="3"/>
      <c r="V37" s="3"/>
      <c r="W37" s="3"/>
      <c r="X37" s="64"/>
    </row>
    <row r="38" spans="1:24" x14ac:dyDescent="0.25">
      <c r="A38" s="1" t="s">
        <v>34</v>
      </c>
      <c r="B38" s="1"/>
      <c r="C38" s="16">
        <v>75000</v>
      </c>
      <c r="D38" s="1">
        <v>75000</v>
      </c>
      <c r="E38" s="16">
        <v>45000</v>
      </c>
      <c r="F38" s="1">
        <v>68975</v>
      </c>
      <c r="G38" s="1">
        <v>119950</v>
      </c>
      <c r="H38" s="3">
        <f t="shared" si="0"/>
        <v>308925</v>
      </c>
      <c r="I38" s="1">
        <v>126650</v>
      </c>
      <c r="J38" s="16">
        <v>110225</v>
      </c>
      <c r="K38" s="3">
        <f t="shared" si="1"/>
        <v>236875</v>
      </c>
      <c r="L38" s="23">
        <f t="shared" si="2"/>
        <v>35225</v>
      </c>
      <c r="M38" s="1">
        <v>105200</v>
      </c>
      <c r="N38" s="12">
        <v>94725</v>
      </c>
      <c r="O38" s="1">
        <v>46375</v>
      </c>
      <c r="P38" s="1">
        <v>104075</v>
      </c>
      <c r="Q38" s="3">
        <f t="shared" si="5"/>
        <v>350375</v>
      </c>
      <c r="R38" s="1">
        <v>70725</v>
      </c>
      <c r="S38" s="12">
        <v>123750</v>
      </c>
      <c r="T38" s="3">
        <f t="shared" si="6"/>
        <v>194475</v>
      </c>
      <c r="U38" s="3"/>
      <c r="V38" s="3"/>
      <c r="W38" s="3"/>
      <c r="X38" s="64"/>
    </row>
    <row r="39" spans="1:24" x14ac:dyDescent="0.25">
      <c r="A39" s="1" t="s">
        <v>35</v>
      </c>
      <c r="B39" s="1"/>
      <c r="C39" s="16">
        <v>10500</v>
      </c>
      <c r="D39" s="1">
        <v>9800</v>
      </c>
      <c r="E39" s="16">
        <v>6300</v>
      </c>
      <c r="F39" s="1">
        <v>16800</v>
      </c>
      <c r="G39" s="1">
        <v>7700</v>
      </c>
      <c r="H39" s="3">
        <f t="shared" si="0"/>
        <v>40600</v>
      </c>
      <c r="I39" s="1">
        <v>14680</v>
      </c>
      <c r="J39" s="16">
        <v>14000</v>
      </c>
      <c r="K39" s="3">
        <f t="shared" si="1"/>
        <v>28680</v>
      </c>
      <c r="L39" s="23">
        <f t="shared" si="2"/>
        <v>3500</v>
      </c>
      <c r="M39" s="1">
        <v>8220</v>
      </c>
      <c r="N39" s="12">
        <v>10000</v>
      </c>
      <c r="O39" s="1">
        <v>12280</v>
      </c>
      <c r="P39" s="1">
        <v>10920</v>
      </c>
      <c r="Q39" s="3">
        <f t="shared" si="5"/>
        <v>41420</v>
      </c>
      <c r="R39" s="1">
        <v>8420</v>
      </c>
      <c r="S39" s="12">
        <v>8460</v>
      </c>
      <c r="T39" s="3">
        <f t="shared" si="6"/>
        <v>16880</v>
      </c>
      <c r="U39" s="3"/>
      <c r="V39" s="3"/>
      <c r="W39" s="3"/>
      <c r="X39" s="64"/>
    </row>
    <row r="40" spans="1:24" x14ac:dyDescent="0.25">
      <c r="A40" s="1" t="s">
        <v>18</v>
      </c>
      <c r="B40" s="1"/>
      <c r="C40" s="16">
        <v>85000</v>
      </c>
      <c r="D40" s="1">
        <v>56000</v>
      </c>
      <c r="E40" s="16">
        <v>80500</v>
      </c>
      <c r="F40" s="1">
        <v>140000</v>
      </c>
      <c r="G40" s="1">
        <v>112000</v>
      </c>
      <c r="H40" s="3">
        <f t="shared" si="0"/>
        <v>388500</v>
      </c>
      <c r="I40" s="1">
        <v>98000</v>
      </c>
      <c r="J40" s="16">
        <v>98000</v>
      </c>
      <c r="K40" s="3">
        <f t="shared" si="1"/>
        <v>196000</v>
      </c>
      <c r="L40" s="23">
        <f t="shared" si="2"/>
        <v>13000</v>
      </c>
      <c r="M40" s="1">
        <v>48320</v>
      </c>
      <c r="N40" s="12">
        <v>96180</v>
      </c>
      <c r="O40" s="1">
        <v>99200</v>
      </c>
      <c r="P40" s="1">
        <v>97060</v>
      </c>
      <c r="Q40" s="3">
        <f t="shared" si="5"/>
        <v>340760</v>
      </c>
      <c r="R40" s="1">
        <v>74280</v>
      </c>
      <c r="S40" s="12">
        <v>84560</v>
      </c>
      <c r="T40" s="3">
        <f t="shared" si="6"/>
        <v>158840</v>
      </c>
      <c r="U40" s="3"/>
      <c r="V40" s="3"/>
      <c r="W40" s="3"/>
      <c r="X40" s="64"/>
    </row>
    <row r="41" spans="1:24" x14ac:dyDescent="0.25">
      <c r="A41" s="1" t="s">
        <v>36</v>
      </c>
      <c r="B41" s="1"/>
      <c r="C41" s="16">
        <v>36000</v>
      </c>
      <c r="D41" s="1">
        <v>0</v>
      </c>
      <c r="E41" s="16">
        <v>59400</v>
      </c>
      <c r="F41" s="1">
        <v>42000</v>
      </c>
      <c r="G41" s="1">
        <v>55800</v>
      </c>
      <c r="H41" s="3">
        <f t="shared" si="0"/>
        <v>157200</v>
      </c>
      <c r="I41" s="1">
        <v>51600</v>
      </c>
      <c r="J41" s="16">
        <v>46200</v>
      </c>
      <c r="K41" s="3">
        <f t="shared" si="1"/>
        <v>97800</v>
      </c>
      <c r="L41" s="23">
        <f t="shared" si="2"/>
        <v>10200</v>
      </c>
      <c r="M41" s="1">
        <v>35520</v>
      </c>
      <c r="N41" s="12">
        <v>41600</v>
      </c>
      <c r="O41" s="1">
        <v>56860</v>
      </c>
      <c r="P41" s="1">
        <v>48440</v>
      </c>
      <c r="Q41" s="3">
        <f t="shared" si="5"/>
        <v>182420</v>
      </c>
      <c r="R41" s="1">
        <v>40260</v>
      </c>
      <c r="S41" s="12">
        <v>47640</v>
      </c>
      <c r="T41" s="3">
        <f t="shared" si="6"/>
        <v>87900</v>
      </c>
      <c r="U41" s="3"/>
      <c r="V41" s="3"/>
      <c r="W41" s="3"/>
      <c r="X41" s="64"/>
    </row>
    <row r="42" spans="1:24" s="36" customFormat="1" x14ac:dyDescent="0.25">
      <c r="A42" s="32" t="s">
        <v>37</v>
      </c>
      <c r="B42" s="32"/>
      <c r="C42" s="38">
        <v>300</v>
      </c>
      <c r="D42" s="32">
        <v>0</v>
      </c>
      <c r="E42" s="38">
        <v>3500</v>
      </c>
      <c r="F42" s="32">
        <v>4900</v>
      </c>
      <c r="G42" s="32">
        <v>9100</v>
      </c>
      <c r="H42" s="33">
        <f t="shared" si="0"/>
        <v>17500</v>
      </c>
      <c r="I42" s="32">
        <v>0</v>
      </c>
      <c r="J42" s="38">
        <v>14900</v>
      </c>
      <c r="K42" s="33">
        <f t="shared" si="1"/>
        <v>14900</v>
      </c>
      <c r="L42" s="34">
        <f t="shared" si="2"/>
        <v>14600</v>
      </c>
      <c r="M42" s="32">
        <v>40</v>
      </c>
      <c r="N42" s="35">
        <v>160</v>
      </c>
      <c r="O42" s="32">
        <v>320</v>
      </c>
      <c r="P42" s="32">
        <v>300</v>
      </c>
      <c r="Q42" s="33">
        <f t="shared" si="5"/>
        <v>820</v>
      </c>
      <c r="R42" s="32">
        <v>160</v>
      </c>
      <c r="S42" s="35">
        <v>320</v>
      </c>
      <c r="T42" s="33">
        <f t="shared" si="6"/>
        <v>480</v>
      </c>
      <c r="U42" s="32">
        <v>0</v>
      </c>
      <c r="V42" s="32">
        <v>0</v>
      </c>
      <c r="W42" s="32"/>
      <c r="X42" s="66"/>
    </row>
    <row r="43" spans="1:24" s="11" customFormat="1" x14ac:dyDescent="0.25">
      <c r="A43" s="9" t="s">
        <v>38</v>
      </c>
      <c r="B43" s="9"/>
      <c r="C43" s="16">
        <v>3600</v>
      </c>
      <c r="D43" s="9">
        <v>0</v>
      </c>
      <c r="E43" s="16">
        <v>4900</v>
      </c>
      <c r="F43" s="9">
        <v>4900</v>
      </c>
      <c r="G43" s="9">
        <v>2800</v>
      </c>
      <c r="H43" s="10">
        <f t="shared" si="0"/>
        <v>12600</v>
      </c>
      <c r="I43" s="9">
        <v>5600</v>
      </c>
      <c r="J43" s="16">
        <v>7700</v>
      </c>
      <c r="K43" s="10">
        <f t="shared" si="1"/>
        <v>13300</v>
      </c>
      <c r="L43" s="23">
        <f t="shared" si="2"/>
        <v>4100</v>
      </c>
      <c r="M43" s="9">
        <v>1120</v>
      </c>
      <c r="N43" s="12">
        <v>2100</v>
      </c>
      <c r="O43" s="9">
        <v>4000</v>
      </c>
      <c r="P43" s="9">
        <v>3540</v>
      </c>
      <c r="Q43" s="10">
        <f t="shared" si="5"/>
        <v>10760</v>
      </c>
      <c r="R43" s="9">
        <v>3940</v>
      </c>
      <c r="S43" s="12">
        <v>5040</v>
      </c>
      <c r="T43" s="9">
        <f t="shared" si="6"/>
        <v>8980</v>
      </c>
      <c r="U43" s="10"/>
      <c r="V43" s="10"/>
      <c r="W43" s="10"/>
      <c r="X43" s="64"/>
    </row>
    <row r="44" spans="1:24" x14ac:dyDescent="0.25">
      <c r="A44" s="17" t="s">
        <v>45</v>
      </c>
      <c r="B44" s="17"/>
      <c r="C44" s="19">
        <v>90000</v>
      </c>
      <c r="D44" s="17">
        <f>96100-3400</f>
        <v>92700</v>
      </c>
      <c r="E44" s="19">
        <f>84000-4800</f>
        <v>79200</v>
      </c>
      <c r="F44" s="17">
        <f>84000-4720</f>
        <v>79280</v>
      </c>
      <c r="G44" s="17">
        <f>126000-7000</f>
        <v>119000</v>
      </c>
      <c r="H44" s="18">
        <f t="shared" si="0"/>
        <v>370180</v>
      </c>
      <c r="I44" s="17">
        <f>121100-4880</f>
        <v>116220</v>
      </c>
      <c r="J44" s="19">
        <f>84000-6500</f>
        <v>77500</v>
      </c>
      <c r="K44" s="18">
        <f t="shared" si="1"/>
        <v>193720</v>
      </c>
      <c r="L44" s="22">
        <f t="shared" si="2"/>
        <v>-12500</v>
      </c>
      <c r="M44" s="17">
        <v>70400</v>
      </c>
      <c r="N44" s="20">
        <v>81900</v>
      </c>
      <c r="O44" s="17">
        <v>104100</v>
      </c>
      <c r="P44" s="17">
        <v>146520</v>
      </c>
      <c r="Q44" s="18">
        <f t="shared" si="5"/>
        <v>402920</v>
      </c>
      <c r="R44" s="17">
        <v>20500</v>
      </c>
      <c r="S44" s="20">
        <v>88600</v>
      </c>
      <c r="T44" s="18">
        <f t="shared" si="6"/>
        <v>109100</v>
      </c>
      <c r="U44" s="17">
        <v>95870</v>
      </c>
      <c r="V44" s="18"/>
      <c r="W44" s="17">
        <f>SUM(U44:V44)</f>
        <v>95870</v>
      </c>
      <c r="X44" s="63"/>
    </row>
    <row r="45" spans="1:24" s="40" customFormat="1" x14ac:dyDescent="0.25">
      <c r="A45" s="39" t="s">
        <v>39</v>
      </c>
      <c r="B45" s="39"/>
      <c r="C45" s="38">
        <v>0</v>
      </c>
      <c r="D45" s="39">
        <v>0</v>
      </c>
      <c r="E45" s="37">
        <v>300</v>
      </c>
      <c r="F45" s="39">
        <v>700</v>
      </c>
      <c r="G45" s="39">
        <v>3460</v>
      </c>
      <c r="H45" s="37">
        <f t="shared" si="0"/>
        <v>4460</v>
      </c>
      <c r="I45" s="39">
        <v>4900</v>
      </c>
      <c r="J45" s="38">
        <v>0</v>
      </c>
      <c r="K45" s="37">
        <f t="shared" si="1"/>
        <v>4900</v>
      </c>
      <c r="L45" s="34">
        <f t="shared" si="2"/>
        <v>0</v>
      </c>
      <c r="M45" s="39">
        <v>0</v>
      </c>
      <c r="N45" s="35">
        <v>40</v>
      </c>
      <c r="O45" s="39">
        <v>300</v>
      </c>
      <c r="P45" s="39">
        <v>2800</v>
      </c>
      <c r="Q45" s="37">
        <f t="shared" si="5"/>
        <v>3140</v>
      </c>
      <c r="R45" s="39">
        <v>660</v>
      </c>
      <c r="S45" s="35">
        <v>1400</v>
      </c>
      <c r="T45" s="37">
        <f t="shared" si="6"/>
        <v>2060</v>
      </c>
      <c r="U45" s="37"/>
      <c r="V45" s="37"/>
      <c r="W45" s="37"/>
      <c r="X45" s="66"/>
    </row>
  </sheetData>
  <mergeCells count="4">
    <mergeCell ref="D3:H3"/>
    <mergeCell ref="I3:K3"/>
    <mergeCell ref="M3:Q3"/>
    <mergeCell ref="R3:T3"/>
  </mergeCells>
  <pageMargins left="0.7" right="0.7" top="0.75" bottom="0.75" header="0.3" footer="0.3"/>
  <pageSetup paperSize="9" scale="6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Do</dc:creator>
  <cp:lastModifiedBy>Admin</cp:lastModifiedBy>
  <cp:lastPrinted>2019-07-25T03:26:48Z</cp:lastPrinted>
  <dcterms:created xsi:type="dcterms:W3CDTF">2019-07-19T03:50:06Z</dcterms:created>
  <dcterms:modified xsi:type="dcterms:W3CDTF">2019-08-01T08:39:23Z</dcterms:modified>
</cp:coreProperties>
</file>